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60519_D_UT-SO01 - Gymnáz..." sheetId="2" r:id="rId2"/>
    <sheet name="160519_D_UT-SO02 - Gymnáz..." sheetId="3" r:id="rId3"/>
    <sheet name="160519_D_UT-SO03 - Gymnáz..." sheetId="4" r:id="rId4"/>
    <sheet name="160519_D_ZTI-SO02 - Gymná..." sheetId="5" r:id="rId5"/>
    <sheet name="160519_M_UT-SO01 - Gymnáz..." sheetId="6" r:id="rId6"/>
    <sheet name="160519_M_UT-SO02 - Gymnáz..." sheetId="7" r:id="rId7"/>
    <sheet name="160519_M_UT-SO03 - Gymnáz..." sheetId="8" r:id="rId8"/>
    <sheet name="160519_M_ZTI-SO01 - Gymná..." sheetId="9" r:id="rId9"/>
    <sheet name="160519_M_ZTI-SO02 - Gymná..." sheetId="10" r:id="rId10"/>
    <sheet name="spojovaci krcek - Gymnázi..." sheetId="11" r:id="rId11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'160519_D_UT-SO01 - Gymnáz...'!$C$126:$K$180</definedName>
    <definedName name="_xlnm.Print_Area" localSheetId="1">'160519_D_UT-SO01 - Gymnáz...'!$C$4:$J$76,'160519_D_UT-SO01 - Gymnáz...'!$C$82:$J$108,'160519_D_UT-SO01 - Gymnáz...'!$C$114:$K$180</definedName>
    <definedName name="_xlnm.Print_Titles" localSheetId="1">'160519_D_UT-SO01 - Gymnáz...'!$126:$126</definedName>
    <definedName name="_xlnm._FilterDatabase" localSheetId="2" hidden="1">'160519_D_UT-SO02 - Gymnáz...'!$C$126:$K$173</definedName>
    <definedName name="_xlnm.Print_Area" localSheetId="2">'160519_D_UT-SO02 - Gymnáz...'!$C$4:$J$76,'160519_D_UT-SO02 - Gymnáz...'!$C$82:$J$108,'160519_D_UT-SO02 - Gymnáz...'!$C$114:$K$173</definedName>
    <definedName name="_xlnm.Print_Titles" localSheetId="2">'160519_D_UT-SO02 - Gymnáz...'!$126:$126</definedName>
    <definedName name="_xlnm._FilterDatabase" localSheetId="3" hidden="1">'160519_D_UT-SO03 - Gymnáz...'!$C$122:$K$151</definedName>
    <definedName name="_xlnm.Print_Area" localSheetId="3">'160519_D_UT-SO03 - Gymnáz...'!$C$4:$J$76,'160519_D_UT-SO03 - Gymnáz...'!$C$82:$J$104,'160519_D_UT-SO03 - Gymnáz...'!$C$110:$K$151</definedName>
    <definedName name="_xlnm.Print_Titles" localSheetId="3">'160519_D_UT-SO03 - Gymnáz...'!$122:$122</definedName>
    <definedName name="_xlnm._FilterDatabase" localSheetId="4" hidden="1">'160519_D_ZTI-SO02 - Gymná...'!$C$121:$K$152</definedName>
    <definedName name="_xlnm.Print_Area" localSheetId="4">'160519_D_ZTI-SO02 - Gymná...'!$C$4:$J$76,'160519_D_ZTI-SO02 - Gymná...'!$C$82:$J$103,'160519_D_ZTI-SO02 - Gymná...'!$C$109:$K$152</definedName>
    <definedName name="_xlnm.Print_Titles" localSheetId="4">'160519_D_ZTI-SO02 - Gymná...'!$121:$121</definedName>
    <definedName name="_xlnm._FilterDatabase" localSheetId="5" hidden="1">'160519_M_UT-SO01 - Gymnáz...'!$C$128:$K$369</definedName>
    <definedName name="_xlnm.Print_Area" localSheetId="5">'160519_M_UT-SO01 - Gymnáz...'!$C$4:$J$76,'160519_M_UT-SO01 - Gymnáz...'!$C$82:$J$110,'160519_M_UT-SO01 - Gymnáz...'!$C$116:$K$369</definedName>
    <definedName name="_xlnm.Print_Titles" localSheetId="5">'160519_M_UT-SO01 - Gymnáz...'!$128:$128</definedName>
    <definedName name="_xlnm._FilterDatabase" localSheetId="6" hidden="1">'160519_M_UT-SO02 - Gymnáz...'!$C$124:$K$251</definedName>
    <definedName name="_xlnm.Print_Area" localSheetId="6">'160519_M_UT-SO02 - Gymnáz...'!$C$4:$J$76,'160519_M_UT-SO02 - Gymnáz...'!$C$82:$J$106,'160519_M_UT-SO02 - Gymnáz...'!$C$112:$K$251</definedName>
    <definedName name="_xlnm.Print_Titles" localSheetId="6">'160519_M_UT-SO02 - Gymnáz...'!$124:$124</definedName>
    <definedName name="_xlnm._FilterDatabase" localSheetId="7" hidden="1">'160519_M_UT-SO03 - Gymnáz...'!$C$124:$K$250</definedName>
    <definedName name="_xlnm.Print_Area" localSheetId="7">'160519_M_UT-SO03 - Gymnáz...'!$C$4:$J$76,'160519_M_UT-SO03 - Gymnáz...'!$C$82:$J$106,'160519_M_UT-SO03 - Gymnáz...'!$C$112:$K$250</definedName>
    <definedName name="_xlnm.Print_Titles" localSheetId="7">'160519_M_UT-SO03 - Gymnáz...'!$124:$124</definedName>
    <definedName name="_xlnm._FilterDatabase" localSheetId="8" hidden="1">'160519_M_ZTI-SO01 - Gymná...'!$C$121:$K$194</definedName>
    <definedName name="_xlnm.Print_Area" localSheetId="8">'160519_M_ZTI-SO01 - Gymná...'!$C$4:$J$76,'160519_M_ZTI-SO01 - Gymná...'!$C$82:$J$103,'160519_M_ZTI-SO01 - Gymná...'!$C$109:$K$194</definedName>
    <definedName name="_xlnm.Print_Titles" localSheetId="8">'160519_M_ZTI-SO01 - Gymná...'!$121:$121</definedName>
    <definedName name="_xlnm._FilterDatabase" localSheetId="9" hidden="1">'160519_M_ZTI-SO02 - Gymná...'!$C$122:$K$206</definedName>
    <definedName name="_xlnm.Print_Area" localSheetId="9">'160519_M_ZTI-SO02 - Gymná...'!$C$4:$J$76,'160519_M_ZTI-SO02 - Gymná...'!$C$82:$J$104,'160519_M_ZTI-SO02 - Gymná...'!$C$110:$K$206</definedName>
    <definedName name="_xlnm.Print_Titles" localSheetId="9">'160519_M_ZTI-SO02 - Gymná...'!$122:$122</definedName>
    <definedName name="_xlnm._FilterDatabase" localSheetId="10" hidden="1">'spojovaci krcek - Gymnázi...'!$C$122:$K$167</definedName>
    <definedName name="_xlnm.Print_Area" localSheetId="10">'spojovaci krcek - Gymnázi...'!$C$4:$J$76,'spojovaci krcek - Gymnázi...'!$C$82:$J$104,'spojovaci krcek - Gymnázi...'!$C$110:$K$167</definedName>
    <definedName name="_xlnm.Print_Titles" localSheetId="10">'spojovaci krcek - Gymnázi...'!$122:$122</definedName>
  </definedNames>
  <calcPr/>
</workbook>
</file>

<file path=xl/calcChain.xml><?xml version="1.0" encoding="utf-8"?>
<calcChain xmlns="http://schemas.openxmlformats.org/spreadsheetml/2006/main">
  <c i="11" r="J37"/>
  <c r="J36"/>
  <c i="1" r="AY104"/>
  <c i="11" r="J35"/>
  <c i="1" r="AX104"/>
  <c i="11"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T164"/>
  <c r="R165"/>
  <c r="R164"/>
  <c r="P165"/>
  <c r="P164"/>
  <c r="BK165"/>
  <c r="BK164"/>
  <c r="J164"/>
  <c r="J165"/>
  <c r="BE165"/>
  <c r="J103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T160"/>
  <c r="R161"/>
  <c r="R160"/>
  <c r="P161"/>
  <c r="P160"/>
  <c r="BK161"/>
  <c r="BK160"/>
  <c r="J160"/>
  <c r="J161"/>
  <c r="BE161"/>
  <c r="J102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T151"/>
  <c r="R152"/>
  <c r="R151"/>
  <c r="P152"/>
  <c r="P151"/>
  <c r="BK152"/>
  <c r="BK151"/>
  <c r="J151"/>
  <c r="J152"/>
  <c r="BE152"/>
  <c r="J10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T137"/>
  <c r="R138"/>
  <c r="R137"/>
  <c r="P138"/>
  <c r="P137"/>
  <c r="BK138"/>
  <c r="BK137"/>
  <c r="J137"/>
  <c r="J138"/>
  <c r="BE138"/>
  <c r="J100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T129"/>
  <c r="R130"/>
  <c r="R129"/>
  <c r="P130"/>
  <c r="P129"/>
  <c r="BK130"/>
  <c r="BK129"/>
  <c r="J129"/>
  <c r="J130"/>
  <c r="BE130"/>
  <c r="J9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F37"/>
  <c i="1" r="BD104"/>
  <c i="11" r="BH126"/>
  <c r="F36"/>
  <c i="1" r="BC104"/>
  <c i="11" r="BG126"/>
  <c r="F35"/>
  <c i="1" r="BB104"/>
  <c i="11" r="BF126"/>
  <c r="J34"/>
  <c i="1" r="AW104"/>
  <c i="11" r="F34"/>
  <c i="1" r="BA104"/>
  <c i="11" r="T126"/>
  <c r="T125"/>
  <c r="T124"/>
  <c r="T123"/>
  <c r="R126"/>
  <c r="R125"/>
  <c r="R124"/>
  <c r="R123"/>
  <c r="P126"/>
  <c r="P125"/>
  <c r="P124"/>
  <c r="P123"/>
  <c i="1" r="AU104"/>
  <c i="11" r="BK126"/>
  <c r="BK125"/>
  <c r="J125"/>
  <c r="BK124"/>
  <c r="J124"/>
  <c r="BK123"/>
  <c r="J123"/>
  <c r="J96"/>
  <c r="J30"/>
  <c i="1" r="AG104"/>
  <c i="11" r="J126"/>
  <c r="BE126"/>
  <c r="J33"/>
  <c i="1" r="AV104"/>
  <c i="11" r="F33"/>
  <c i="1" r="AZ104"/>
  <c i="11" r="J98"/>
  <c r="J97"/>
  <c r="J120"/>
  <c r="J119"/>
  <c r="F119"/>
  <c r="F117"/>
  <c r="E115"/>
  <c r="J92"/>
  <c r="J91"/>
  <c r="F91"/>
  <c r="F89"/>
  <c r="E87"/>
  <c r="J39"/>
  <c r="J18"/>
  <c r="E18"/>
  <c r="F120"/>
  <c r="F92"/>
  <c r="J17"/>
  <c r="J12"/>
  <c r="J117"/>
  <c r="J89"/>
  <c r="E7"/>
  <c r="E113"/>
  <c r="E85"/>
  <c i="10" r="J37"/>
  <c r="J36"/>
  <c i="1" r="AY103"/>
  <c i="10" r="J35"/>
  <c i="1" r="AX103"/>
  <c i="10"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T203"/>
  <c r="R204"/>
  <c r="R203"/>
  <c r="P204"/>
  <c r="P203"/>
  <c r="BK204"/>
  <c r="BK203"/>
  <c r="J203"/>
  <c r="J204"/>
  <c r="BE204"/>
  <c r="J1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T198"/>
  <c r="R199"/>
  <c r="R198"/>
  <c r="P199"/>
  <c r="P198"/>
  <c r="BK199"/>
  <c r="BK198"/>
  <c r="J198"/>
  <c r="J199"/>
  <c r="BE199"/>
  <c r="J102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T178"/>
  <c r="R179"/>
  <c r="R178"/>
  <c r="P179"/>
  <c r="P178"/>
  <c r="BK179"/>
  <c r="BK178"/>
  <c r="J178"/>
  <c r="J179"/>
  <c r="BE179"/>
  <c r="J101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T149"/>
  <c r="R150"/>
  <c r="R149"/>
  <c r="P150"/>
  <c r="P149"/>
  <c r="BK150"/>
  <c r="BK149"/>
  <c r="J149"/>
  <c r="J150"/>
  <c r="BE150"/>
  <c r="J100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T138"/>
  <c r="R139"/>
  <c r="R138"/>
  <c r="P139"/>
  <c r="P138"/>
  <c r="BK139"/>
  <c r="BK138"/>
  <c r="J138"/>
  <c r="J139"/>
  <c r="BE139"/>
  <c r="J99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F37"/>
  <c i="1" r="BD103"/>
  <c i="10" r="BH126"/>
  <c r="F36"/>
  <c i="1" r="BC103"/>
  <c i="10" r="BG126"/>
  <c r="F35"/>
  <c i="1" r="BB103"/>
  <c i="10" r="BF126"/>
  <c r="J34"/>
  <c i="1" r="AW103"/>
  <c i="10" r="F34"/>
  <c i="1" r="BA103"/>
  <c i="10" r="T126"/>
  <c r="T125"/>
  <c r="T124"/>
  <c r="T123"/>
  <c r="R126"/>
  <c r="R125"/>
  <c r="R124"/>
  <c r="R123"/>
  <c r="P126"/>
  <c r="P125"/>
  <c r="P124"/>
  <c r="P123"/>
  <c i="1" r="AU103"/>
  <c i="10" r="BK126"/>
  <c r="BK125"/>
  <c r="J125"/>
  <c r="BK124"/>
  <c r="J124"/>
  <c r="BK123"/>
  <c r="J123"/>
  <c r="J96"/>
  <c r="J30"/>
  <c i="1" r="AG103"/>
  <c i="10" r="J126"/>
  <c r="BE126"/>
  <c r="J33"/>
  <c i="1" r="AV103"/>
  <c i="10" r="F33"/>
  <c i="1" r="AZ103"/>
  <c i="10" r="J98"/>
  <c r="J97"/>
  <c r="J120"/>
  <c r="J119"/>
  <c r="F119"/>
  <c r="F117"/>
  <c r="E115"/>
  <c r="J92"/>
  <c r="J91"/>
  <c r="F91"/>
  <c r="F89"/>
  <c r="E87"/>
  <c r="J39"/>
  <c r="J18"/>
  <c r="E18"/>
  <c r="F120"/>
  <c r="F92"/>
  <c r="J17"/>
  <c r="J12"/>
  <c r="J117"/>
  <c r="J89"/>
  <c r="E7"/>
  <c r="E113"/>
  <c r="E85"/>
  <c i="9" r="J37"/>
  <c r="J36"/>
  <c i="1" r="AY102"/>
  <c i="9" r="J35"/>
  <c i="1" r="AX102"/>
  <c i="9" r="BI194"/>
  <c r="BH194"/>
  <c r="BG194"/>
  <c r="BF194"/>
  <c r="T194"/>
  <c r="T193"/>
  <c r="R194"/>
  <c r="R193"/>
  <c r="P194"/>
  <c r="P193"/>
  <c r="BK194"/>
  <c r="BK193"/>
  <c r="J193"/>
  <c r="J194"/>
  <c r="BE194"/>
  <c r="J102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T188"/>
  <c r="R189"/>
  <c r="R188"/>
  <c r="P189"/>
  <c r="P188"/>
  <c r="BK189"/>
  <c r="BK188"/>
  <c r="J188"/>
  <c r="J189"/>
  <c r="BE189"/>
  <c r="J101"/>
  <c r="BI187"/>
  <c r="BH187"/>
  <c r="BG187"/>
  <c r="BF187"/>
  <c r="T187"/>
  <c r="R187"/>
  <c r="P187"/>
  <c r="BK187"/>
  <c r="J187"/>
  <c r="BE187"/>
  <c r="BI186"/>
  <c r="BH186"/>
  <c r="BG186"/>
  <c r="BF186"/>
  <c r="T186"/>
  <c r="T185"/>
  <c r="R186"/>
  <c r="R185"/>
  <c r="P186"/>
  <c r="P185"/>
  <c r="BK186"/>
  <c r="BK185"/>
  <c r="J185"/>
  <c r="J186"/>
  <c r="BE186"/>
  <c r="J100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T137"/>
  <c r="R138"/>
  <c r="R137"/>
  <c r="P138"/>
  <c r="P137"/>
  <c r="BK138"/>
  <c r="BK137"/>
  <c r="J137"/>
  <c r="J138"/>
  <c r="BE138"/>
  <c r="J99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F37"/>
  <c i="1" r="BD102"/>
  <c i="9" r="BH125"/>
  <c r="F36"/>
  <c i="1" r="BC102"/>
  <c i="9" r="BG125"/>
  <c r="F35"/>
  <c i="1" r="BB102"/>
  <c i="9" r="BF125"/>
  <c r="J34"/>
  <c i="1" r="AW102"/>
  <c i="9" r="F34"/>
  <c i="1" r="BA102"/>
  <c i="9" r="T125"/>
  <c r="T124"/>
  <c r="T123"/>
  <c r="T122"/>
  <c r="R125"/>
  <c r="R124"/>
  <c r="R123"/>
  <c r="R122"/>
  <c r="P125"/>
  <c r="P124"/>
  <c r="P123"/>
  <c r="P122"/>
  <c i="1" r="AU102"/>
  <c i="9" r="BK125"/>
  <c r="BK124"/>
  <c r="J124"/>
  <c r="BK123"/>
  <c r="J123"/>
  <c r="BK122"/>
  <c r="J122"/>
  <c r="J96"/>
  <c r="J30"/>
  <c i="1" r="AG102"/>
  <c i="9" r="J125"/>
  <c r="BE125"/>
  <c r="J33"/>
  <c i="1" r="AV102"/>
  <c i="9" r="F33"/>
  <c i="1" r="AZ102"/>
  <c i="9" r="J98"/>
  <c r="J97"/>
  <c r="J119"/>
  <c r="J118"/>
  <c r="F118"/>
  <c r="F116"/>
  <c r="E114"/>
  <c r="J92"/>
  <c r="J91"/>
  <c r="F91"/>
  <c r="F89"/>
  <c r="E87"/>
  <c r="J39"/>
  <c r="J18"/>
  <c r="E18"/>
  <c r="F119"/>
  <c r="F92"/>
  <c r="J17"/>
  <c r="J12"/>
  <c r="J116"/>
  <c r="J89"/>
  <c r="E7"/>
  <c r="E112"/>
  <c r="E85"/>
  <c i="8" r="J37"/>
  <c r="J36"/>
  <c i="1" r="AY101"/>
  <c i="8" r="J35"/>
  <c i="1" r="AX101"/>
  <c i="8"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T246"/>
  <c r="R247"/>
  <c r="R246"/>
  <c r="P247"/>
  <c r="P246"/>
  <c r="BK247"/>
  <c r="BK246"/>
  <c r="J246"/>
  <c r="J247"/>
  <c r="BE247"/>
  <c r="J105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T242"/>
  <c r="R243"/>
  <c r="R242"/>
  <c r="P243"/>
  <c r="P242"/>
  <c r="BK243"/>
  <c r="BK242"/>
  <c r="J242"/>
  <c r="J243"/>
  <c r="BE243"/>
  <c r="J104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T238"/>
  <c r="R239"/>
  <c r="R238"/>
  <c r="P239"/>
  <c r="P238"/>
  <c r="BK239"/>
  <c r="BK238"/>
  <c r="J238"/>
  <c r="J239"/>
  <c r="BE239"/>
  <c r="J103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2"/>
  <c r="BH202"/>
  <c r="BG202"/>
  <c r="BF202"/>
  <c r="T202"/>
  <c r="T201"/>
  <c r="R202"/>
  <c r="R201"/>
  <c r="P202"/>
  <c r="P201"/>
  <c r="BK202"/>
  <c r="BK201"/>
  <c r="J201"/>
  <c r="J202"/>
  <c r="BE202"/>
  <c r="J102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T189"/>
  <c r="R190"/>
  <c r="R189"/>
  <c r="P190"/>
  <c r="P189"/>
  <c r="BK190"/>
  <c r="BK189"/>
  <c r="J189"/>
  <c r="J190"/>
  <c r="BE190"/>
  <c r="J101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T173"/>
  <c r="R174"/>
  <c r="R173"/>
  <c r="P174"/>
  <c r="P173"/>
  <c r="BK174"/>
  <c r="BK173"/>
  <c r="J173"/>
  <c r="J174"/>
  <c r="BE174"/>
  <c r="J100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T141"/>
  <c r="R142"/>
  <c r="R141"/>
  <c r="P142"/>
  <c r="P141"/>
  <c r="BK142"/>
  <c r="BK141"/>
  <c r="J141"/>
  <c r="J142"/>
  <c r="BE142"/>
  <c r="J99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F37"/>
  <c i="1" r="BD101"/>
  <c i="8" r="BH128"/>
  <c r="F36"/>
  <c i="1" r="BC101"/>
  <c i="8" r="BG128"/>
  <c r="F35"/>
  <c i="1" r="BB101"/>
  <c i="8" r="BF128"/>
  <c r="J34"/>
  <c i="1" r="AW101"/>
  <c i="8" r="F34"/>
  <c i="1" r="BA101"/>
  <c i="8" r="T128"/>
  <c r="T127"/>
  <c r="T126"/>
  <c r="T125"/>
  <c r="R128"/>
  <c r="R127"/>
  <c r="R126"/>
  <c r="R125"/>
  <c r="P128"/>
  <c r="P127"/>
  <c r="P126"/>
  <c r="P125"/>
  <c i="1" r="AU101"/>
  <c i="8" r="BK128"/>
  <c r="BK127"/>
  <c r="J127"/>
  <c r="BK126"/>
  <c r="J126"/>
  <c r="BK125"/>
  <c r="J125"/>
  <c r="J96"/>
  <c r="J30"/>
  <c i="1" r="AG101"/>
  <c i="8" r="J128"/>
  <c r="BE128"/>
  <c r="J33"/>
  <c i="1" r="AV101"/>
  <c i="8" r="F33"/>
  <c i="1" r="AZ101"/>
  <c i="8" r="J98"/>
  <c r="J97"/>
  <c r="J122"/>
  <c r="J121"/>
  <c r="F121"/>
  <c r="F119"/>
  <c r="E117"/>
  <c r="J92"/>
  <c r="J91"/>
  <c r="F91"/>
  <c r="F89"/>
  <c r="E87"/>
  <c r="J39"/>
  <c r="J18"/>
  <c r="E18"/>
  <c r="F122"/>
  <c r="F92"/>
  <c r="J17"/>
  <c r="J12"/>
  <c r="J119"/>
  <c r="J89"/>
  <c r="E7"/>
  <c r="E115"/>
  <c r="E85"/>
  <c i="7" r="J37"/>
  <c r="J36"/>
  <c i="1" r="AY100"/>
  <c i="7" r="J35"/>
  <c i="1" r="AX100"/>
  <c i="7"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T248"/>
  <c r="R249"/>
  <c r="R248"/>
  <c r="P249"/>
  <c r="P248"/>
  <c r="BK249"/>
  <c r="BK248"/>
  <c r="J248"/>
  <c r="J249"/>
  <c r="BE249"/>
  <c r="J105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T242"/>
  <c r="R243"/>
  <c r="R242"/>
  <c r="P243"/>
  <c r="P242"/>
  <c r="BK243"/>
  <c r="BK242"/>
  <c r="J242"/>
  <c r="J243"/>
  <c r="BE243"/>
  <c r="J104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T238"/>
  <c r="R239"/>
  <c r="R238"/>
  <c r="P239"/>
  <c r="P238"/>
  <c r="BK239"/>
  <c r="BK238"/>
  <c r="J238"/>
  <c r="J239"/>
  <c r="BE239"/>
  <c r="J103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5"/>
  <c r="BH205"/>
  <c r="BG205"/>
  <c r="BF205"/>
  <c r="T205"/>
  <c r="T204"/>
  <c r="R205"/>
  <c r="R204"/>
  <c r="P205"/>
  <c r="P204"/>
  <c r="BK205"/>
  <c r="BK204"/>
  <c r="J204"/>
  <c r="J205"/>
  <c r="BE205"/>
  <c r="J102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T190"/>
  <c r="R191"/>
  <c r="R190"/>
  <c r="P191"/>
  <c r="P190"/>
  <c r="BK191"/>
  <c r="BK190"/>
  <c r="J190"/>
  <c r="J191"/>
  <c r="BE191"/>
  <c r="J101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T172"/>
  <c r="R173"/>
  <c r="R172"/>
  <c r="P173"/>
  <c r="P172"/>
  <c r="BK173"/>
  <c r="BK172"/>
  <c r="J172"/>
  <c r="J173"/>
  <c r="BE173"/>
  <c r="J100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T141"/>
  <c r="R142"/>
  <c r="R141"/>
  <c r="P142"/>
  <c r="P141"/>
  <c r="BK142"/>
  <c r="BK141"/>
  <c r="J141"/>
  <c r="J142"/>
  <c r="BE142"/>
  <c r="J99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F37"/>
  <c i="1" r="BD100"/>
  <c i="7" r="BH128"/>
  <c r="F36"/>
  <c i="1" r="BC100"/>
  <c i="7" r="BG128"/>
  <c r="F35"/>
  <c i="1" r="BB100"/>
  <c i="7" r="BF128"/>
  <c r="J34"/>
  <c i="1" r="AW100"/>
  <c i="7" r="F34"/>
  <c i="1" r="BA100"/>
  <c i="7" r="T128"/>
  <c r="T127"/>
  <c r="T126"/>
  <c r="T125"/>
  <c r="R128"/>
  <c r="R127"/>
  <c r="R126"/>
  <c r="R125"/>
  <c r="P128"/>
  <c r="P127"/>
  <c r="P126"/>
  <c r="P125"/>
  <c i="1" r="AU100"/>
  <c i="7" r="BK128"/>
  <c r="BK127"/>
  <c r="J127"/>
  <c r="BK126"/>
  <c r="J126"/>
  <c r="BK125"/>
  <c r="J125"/>
  <c r="J96"/>
  <c r="J30"/>
  <c i="1" r="AG100"/>
  <c i="7" r="J128"/>
  <c r="BE128"/>
  <c r="J33"/>
  <c i="1" r="AV100"/>
  <c i="7" r="F33"/>
  <c i="1" r="AZ100"/>
  <c i="7" r="J98"/>
  <c r="J97"/>
  <c r="J122"/>
  <c r="J121"/>
  <c r="F121"/>
  <c r="F119"/>
  <c r="E117"/>
  <c r="J92"/>
  <c r="J91"/>
  <c r="F91"/>
  <c r="F89"/>
  <c r="E87"/>
  <c r="J39"/>
  <c r="J18"/>
  <c r="E18"/>
  <c r="F122"/>
  <c r="F92"/>
  <c r="J17"/>
  <c r="J12"/>
  <c r="J119"/>
  <c r="J89"/>
  <c r="E7"/>
  <c r="E115"/>
  <c r="E85"/>
  <c i="6" r="J37"/>
  <c r="J36"/>
  <c i="1" r="AY99"/>
  <c i="6" r="J35"/>
  <c i="1" r="AX99"/>
  <c i="6" r="BI369"/>
  <c r="BH369"/>
  <c r="BG369"/>
  <c r="BF369"/>
  <c r="T369"/>
  <c r="R369"/>
  <c r="P369"/>
  <c r="BK369"/>
  <c r="J369"/>
  <c r="BE369"/>
  <c r="BI368"/>
  <c r="BH368"/>
  <c r="BG368"/>
  <c r="BF368"/>
  <c r="T368"/>
  <c r="R368"/>
  <c r="P368"/>
  <c r="BK368"/>
  <c r="J368"/>
  <c r="BE368"/>
  <c r="BI367"/>
  <c r="BH367"/>
  <c r="BG367"/>
  <c r="BF367"/>
  <c r="T367"/>
  <c r="R367"/>
  <c r="P367"/>
  <c r="BK367"/>
  <c r="J367"/>
  <c r="BE367"/>
  <c r="BI366"/>
  <c r="BH366"/>
  <c r="BG366"/>
  <c r="BF366"/>
  <c r="T366"/>
  <c r="R366"/>
  <c r="P366"/>
  <c r="BK366"/>
  <c r="J366"/>
  <c r="BE366"/>
  <c r="BI365"/>
  <c r="BH365"/>
  <c r="BG365"/>
  <c r="BF365"/>
  <c r="T365"/>
  <c r="R365"/>
  <c r="P365"/>
  <c r="BK365"/>
  <c r="J365"/>
  <c r="BE365"/>
  <c r="BI364"/>
  <c r="BH364"/>
  <c r="BG364"/>
  <c r="BF364"/>
  <c r="T364"/>
  <c r="T363"/>
  <c r="R364"/>
  <c r="R363"/>
  <c r="P364"/>
  <c r="P363"/>
  <c r="BK364"/>
  <c r="BK363"/>
  <c r="J363"/>
  <c r="J364"/>
  <c r="BE364"/>
  <c r="J109"/>
  <c r="BI362"/>
  <c r="BH362"/>
  <c r="BG362"/>
  <c r="BF362"/>
  <c r="T362"/>
  <c r="R362"/>
  <c r="P362"/>
  <c r="BK362"/>
  <c r="J362"/>
  <c r="BE362"/>
  <c r="BI361"/>
  <c r="BH361"/>
  <c r="BG361"/>
  <c r="BF361"/>
  <c r="T361"/>
  <c r="R361"/>
  <c r="P361"/>
  <c r="BK361"/>
  <c r="J361"/>
  <c r="BE361"/>
  <c r="BI360"/>
  <c r="BH360"/>
  <c r="BG360"/>
  <c r="BF360"/>
  <c r="T360"/>
  <c r="R360"/>
  <c r="P360"/>
  <c r="BK360"/>
  <c r="J360"/>
  <c r="BE360"/>
  <c r="BI359"/>
  <c r="BH359"/>
  <c r="BG359"/>
  <c r="BF359"/>
  <c r="T359"/>
  <c r="R359"/>
  <c r="P359"/>
  <c r="BK359"/>
  <c r="J359"/>
  <c r="BE359"/>
  <c r="BI358"/>
  <c r="BH358"/>
  <c r="BG358"/>
  <c r="BF358"/>
  <c r="T358"/>
  <c r="R358"/>
  <c r="P358"/>
  <c r="BK358"/>
  <c r="J358"/>
  <c r="BE358"/>
  <c r="BI357"/>
  <c r="BH357"/>
  <c r="BG357"/>
  <c r="BF357"/>
  <c r="T357"/>
  <c r="R357"/>
  <c r="P357"/>
  <c r="BK357"/>
  <c r="J357"/>
  <c r="BE357"/>
  <c r="BI356"/>
  <c r="BH356"/>
  <c r="BG356"/>
  <c r="BF356"/>
  <c r="T356"/>
  <c r="T355"/>
  <c r="R356"/>
  <c r="R355"/>
  <c r="P356"/>
  <c r="P355"/>
  <c r="BK356"/>
  <c r="BK355"/>
  <c r="J355"/>
  <c r="J356"/>
  <c r="BE356"/>
  <c r="J108"/>
  <c r="BI354"/>
  <c r="BH354"/>
  <c r="BG354"/>
  <c r="BF354"/>
  <c r="T354"/>
  <c r="R354"/>
  <c r="P354"/>
  <c r="BK354"/>
  <c r="J354"/>
  <c r="BE354"/>
  <c r="BI353"/>
  <c r="BH353"/>
  <c r="BG353"/>
  <c r="BF353"/>
  <c r="T353"/>
  <c r="R353"/>
  <c r="P353"/>
  <c r="BK353"/>
  <c r="J353"/>
  <c r="BE353"/>
  <c r="BI352"/>
  <c r="BH352"/>
  <c r="BG352"/>
  <c r="BF352"/>
  <c r="T352"/>
  <c r="T351"/>
  <c r="R352"/>
  <c r="R351"/>
  <c r="P352"/>
  <c r="P351"/>
  <c r="BK352"/>
  <c r="BK351"/>
  <c r="J351"/>
  <c r="J352"/>
  <c r="BE352"/>
  <c r="J107"/>
  <c r="BI350"/>
  <c r="BH350"/>
  <c r="BG350"/>
  <c r="BF350"/>
  <c r="T350"/>
  <c r="R350"/>
  <c r="P350"/>
  <c r="BK350"/>
  <c r="J350"/>
  <c r="BE350"/>
  <c r="BI349"/>
  <c r="BH349"/>
  <c r="BG349"/>
  <c r="BF349"/>
  <c r="T349"/>
  <c r="R349"/>
  <c r="P349"/>
  <c r="BK349"/>
  <c r="J349"/>
  <c r="BE349"/>
  <c r="BI348"/>
  <c r="BH348"/>
  <c r="BG348"/>
  <c r="BF348"/>
  <c r="T348"/>
  <c r="R348"/>
  <c r="P348"/>
  <c r="BK348"/>
  <c r="J348"/>
  <c r="BE348"/>
  <c r="BI347"/>
  <c r="BH347"/>
  <c r="BG347"/>
  <c r="BF347"/>
  <c r="T347"/>
  <c r="R347"/>
  <c r="P347"/>
  <c r="BK347"/>
  <c r="J347"/>
  <c r="BE347"/>
  <c r="BI346"/>
  <c r="BH346"/>
  <c r="BG346"/>
  <c r="BF346"/>
  <c r="T346"/>
  <c r="R346"/>
  <c r="P346"/>
  <c r="BK346"/>
  <c r="J346"/>
  <c r="BE346"/>
  <c r="BI345"/>
  <c r="BH345"/>
  <c r="BG345"/>
  <c r="BF345"/>
  <c r="T345"/>
  <c r="R345"/>
  <c r="P345"/>
  <c r="BK345"/>
  <c r="J345"/>
  <c r="BE345"/>
  <c r="BI344"/>
  <c r="BH344"/>
  <c r="BG344"/>
  <c r="BF344"/>
  <c r="T344"/>
  <c r="R344"/>
  <c r="P344"/>
  <c r="BK344"/>
  <c r="J344"/>
  <c r="BE344"/>
  <c r="BI343"/>
  <c r="BH343"/>
  <c r="BG343"/>
  <c r="BF343"/>
  <c r="T343"/>
  <c r="R343"/>
  <c r="P343"/>
  <c r="BK343"/>
  <c r="J343"/>
  <c r="BE343"/>
  <c r="BI342"/>
  <c r="BH342"/>
  <c r="BG342"/>
  <c r="BF342"/>
  <c r="T342"/>
  <c r="R342"/>
  <c r="P342"/>
  <c r="BK342"/>
  <c r="J342"/>
  <c r="BE342"/>
  <c r="BI341"/>
  <c r="BH341"/>
  <c r="BG341"/>
  <c r="BF341"/>
  <c r="T341"/>
  <c r="R341"/>
  <c r="P341"/>
  <c r="BK341"/>
  <c r="J341"/>
  <c r="BE341"/>
  <c r="BI340"/>
  <c r="BH340"/>
  <c r="BG340"/>
  <c r="BF340"/>
  <c r="T340"/>
  <c r="R340"/>
  <c r="P340"/>
  <c r="BK340"/>
  <c r="J340"/>
  <c r="BE340"/>
  <c r="BI339"/>
  <c r="BH339"/>
  <c r="BG339"/>
  <c r="BF339"/>
  <c r="T339"/>
  <c r="R339"/>
  <c r="P339"/>
  <c r="BK339"/>
  <c r="J339"/>
  <c r="BE339"/>
  <c r="BI338"/>
  <c r="BH338"/>
  <c r="BG338"/>
  <c r="BF338"/>
  <c r="T338"/>
  <c r="R338"/>
  <c r="P338"/>
  <c r="BK338"/>
  <c r="J338"/>
  <c r="BE338"/>
  <c r="BI337"/>
  <c r="BH337"/>
  <c r="BG337"/>
  <c r="BF337"/>
  <c r="T337"/>
  <c r="R337"/>
  <c r="P337"/>
  <c r="BK337"/>
  <c r="J337"/>
  <c r="BE337"/>
  <c r="BI335"/>
  <c r="BH335"/>
  <c r="BG335"/>
  <c r="BF335"/>
  <c r="T335"/>
  <c r="R335"/>
  <c r="P335"/>
  <c r="BK335"/>
  <c r="J335"/>
  <c r="BE335"/>
  <c r="BI333"/>
  <c r="BH333"/>
  <c r="BG333"/>
  <c r="BF333"/>
  <c r="T333"/>
  <c r="R333"/>
  <c r="P333"/>
  <c r="BK333"/>
  <c r="J333"/>
  <c r="BE333"/>
  <c r="BI331"/>
  <c r="BH331"/>
  <c r="BG331"/>
  <c r="BF331"/>
  <c r="T331"/>
  <c r="T330"/>
  <c r="R331"/>
  <c r="R330"/>
  <c r="P331"/>
  <c r="P330"/>
  <c r="BK331"/>
  <c r="BK330"/>
  <c r="J330"/>
  <c r="J331"/>
  <c r="BE331"/>
  <c r="J106"/>
  <c r="BI329"/>
  <c r="BH329"/>
  <c r="BG329"/>
  <c r="BF329"/>
  <c r="T329"/>
  <c r="R329"/>
  <c r="P329"/>
  <c r="BK329"/>
  <c r="J329"/>
  <c r="BE329"/>
  <c r="BI328"/>
  <c r="BH328"/>
  <c r="BG328"/>
  <c r="BF328"/>
  <c r="T328"/>
  <c r="R328"/>
  <c r="P328"/>
  <c r="BK328"/>
  <c r="J328"/>
  <c r="BE328"/>
  <c r="BI327"/>
  <c r="BH327"/>
  <c r="BG327"/>
  <c r="BF327"/>
  <c r="T327"/>
  <c r="R327"/>
  <c r="P327"/>
  <c r="BK327"/>
  <c r="J327"/>
  <c r="BE327"/>
  <c r="BI326"/>
  <c r="BH326"/>
  <c r="BG326"/>
  <c r="BF326"/>
  <c r="T326"/>
  <c r="R326"/>
  <c r="P326"/>
  <c r="BK326"/>
  <c r="J326"/>
  <c r="BE326"/>
  <c r="BI325"/>
  <c r="BH325"/>
  <c r="BG325"/>
  <c r="BF325"/>
  <c r="T325"/>
  <c r="R325"/>
  <c r="P325"/>
  <c r="BK325"/>
  <c r="J325"/>
  <c r="BE325"/>
  <c r="BI324"/>
  <c r="BH324"/>
  <c r="BG324"/>
  <c r="BF324"/>
  <c r="T324"/>
  <c r="R324"/>
  <c r="P324"/>
  <c r="BK324"/>
  <c r="J324"/>
  <c r="BE324"/>
  <c r="BI323"/>
  <c r="BH323"/>
  <c r="BG323"/>
  <c r="BF323"/>
  <c r="T323"/>
  <c r="R323"/>
  <c r="P323"/>
  <c r="BK323"/>
  <c r="J323"/>
  <c r="BE323"/>
  <c r="BI322"/>
  <c r="BH322"/>
  <c r="BG322"/>
  <c r="BF322"/>
  <c r="T322"/>
  <c r="R322"/>
  <c r="P322"/>
  <c r="BK322"/>
  <c r="J322"/>
  <c r="BE322"/>
  <c r="BI321"/>
  <c r="BH321"/>
  <c r="BG321"/>
  <c r="BF321"/>
  <c r="T321"/>
  <c r="R321"/>
  <c r="P321"/>
  <c r="BK321"/>
  <c r="J321"/>
  <c r="BE321"/>
  <c r="BI320"/>
  <c r="BH320"/>
  <c r="BG320"/>
  <c r="BF320"/>
  <c r="T320"/>
  <c r="R320"/>
  <c r="P320"/>
  <c r="BK320"/>
  <c r="J320"/>
  <c r="BE320"/>
  <c r="BI319"/>
  <c r="BH319"/>
  <c r="BG319"/>
  <c r="BF319"/>
  <c r="T319"/>
  <c r="R319"/>
  <c r="P319"/>
  <c r="BK319"/>
  <c r="J319"/>
  <c r="BE319"/>
  <c r="BI318"/>
  <c r="BH318"/>
  <c r="BG318"/>
  <c r="BF318"/>
  <c r="T318"/>
  <c r="R318"/>
  <c r="P318"/>
  <c r="BK318"/>
  <c r="J318"/>
  <c r="BE318"/>
  <c r="BI316"/>
  <c r="BH316"/>
  <c r="BG316"/>
  <c r="BF316"/>
  <c r="T316"/>
  <c r="R316"/>
  <c r="P316"/>
  <c r="BK316"/>
  <c r="J316"/>
  <c r="BE316"/>
  <c r="BI314"/>
  <c r="BH314"/>
  <c r="BG314"/>
  <c r="BF314"/>
  <c r="T314"/>
  <c r="R314"/>
  <c r="P314"/>
  <c r="BK314"/>
  <c r="J314"/>
  <c r="BE314"/>
  <c r="BI313"/>
  <c r="BH313"/>
  <c r="BG313"/>
  <c r="BF313"/>
  <c r="T313"/>
  <c r="R313"/>
  <c r="P313"/>
  <c r="BK313"/>
  <c r="J313"/>
  <c r="BE313"/>
  <c r="BI312"/>
  <c r="BH312"/>
  <c r="BG312"/>
  <c r="BF312"/>
  <c r="T312"/>
  <c r="R312"/>
  <c r="P312"/>
  <c r="BK312"/>
  <c r="J312"/>
  <c r="BE312"/>
  <c r="BI311"/>
  <c r="BH311"/>
  <c r="BG311"/>
  <c r="BF311"/>
  <c r="T311"/>
  <c r="R311"/>
  <c r="P311"/>
  <c r="BK311"/>
  <c r="J311"/>
  <c r="BE311"/>
  <c r="BI310"/>
  <c r="BH310"/>
  <c r="BG310"/>
  <c r="BF310"/>
  <c r="T310"/>
  <c r="R310"/>
  <c r="P310"/>
  <c r="BK310"/>
  <c r="J310"/>
  <c r="BE310"/>
  <c r="BI309"/>
  <c r="BH309"/>
  <c r="BG309"/>
  <c r="BF309"/>
  <c r="T309"/>
  <c r="R309"/>
  <c r="P309"/>
  <c r="BK309"/>
  <c r="J309"/>
  <c r="BE309"/>
  <c r="BI308"/>
  <c r="BH308"/>
  <c r="BG308"/>
  <c r="BF308"/>
  <c r="T308"/>
  <c r="R308"/>
  <c r="P308"/>
  <c r="BK308"/>
  <c r="J308"/>
  <c r="BE308"/>
  <c r="BI307"/>
  <c r="BH307"/>
  <c r="BG307"/>
  <c r="BF307"/>
  <c r="T307"/>
  <c r="R307"/>
  <c r="P307"/>
  <c r="BK307"/>
  <c r="J307"/>
  <c r="BE307"/>
  <c r="BI306"/>
  <c r="BH306"/>
  <c r="BG306"/>
  <c r="BF306"/>
  <c r="T306"/>
  <c r="R306"/>
  <c r="P306"/>
  <c r="BK306"/>
  <c r="J306"/>
  <c r="BE306"/>
  <c r="BI305"/>
  <c r="BH305"/>
  <c r="BG305"/>
  <c r="BF305"/>
  <c r="T305"/>
  <c r="R305"/>
  <c r="P305"/>
  <c r="BK305"/>
  <c r="J305"/>
  <c r="BE305"/>
  <c r="BI304"/>
  <c r="BH304"/>
  <c r="BG304"/>
  <c r="BF304"/>
  <c r="T304"/>
  <c r="R304"/>
  <c r="P304"/>
  <c r="BK304"/>
  <c r="J304"/>
  <c r="BE304"/>
  <c r="BI303"/>
  <c r="BH303"/>
  <c r="BG303"/>
  <c r="BF303"/>
  <c r="T303"/>
  <c r="R303"/>
  <c r="P303"/>
  <c r="BK303"/>
  <c r="J303"/>
  <c r="BE303"/>
  <c r="BI302"/>
  <c r="BH302"/>
  <c r="BG302"/>
  <c r="BF302"/>
  <c r="T302"/>
  <c r="R302"/>
  <c r="P302"/>
  <c r="BK302"/>
  <c r="J302"/>
  <c r="BE302"/>
  <c r="BI301"/>
  <c r="BH301"/>
  <c r="BG301"/>
  <c r="BF301"/>
  <c r="T301"/>
  <c r="R301"/>
  <c r="P301"/>
  <c r="BK301"/>
  <c r="J301"/>
  <c r="BE301"/>
  <c r="BI300"/>
  <c r="BH300"/>
  <c r="BG300"/>
  <c r="BF300"/>
  <c r="T300"/>
  <c r="R300"/>
  <c r="P300"/>
  <c r="BK300"/>
  <c r="J300"/>
  <c r="BE300"/>
  <c r="BI299"/>
  <c r="BH299"/>
  <c r="BG299"/>
  <c r="BF299"/>
  <c r="T299"/>
  <c r="R299"/>
  <c r="P299"/>
  <c r="BK299"/>
  <c r="J299"/>
  <c r="BE299"/>
  <c r="BI298"/>
  <c r="BH298"/>
  <c r="BG298"/>
  <c r="BF298"/>
  <c r="T298"/>
  <c r="R298"/>
  <c r="P298"/>
  <c r="BK298"/>
  <c r="J298"/>
  <c r="BE298"/>
  <c r="BI297"/>
  <c r="BH297"/>
  <c r="BG297"/>
  <c r="BF297"/>
  <c r="T297"/>
  <c r="R297"/>
  <c r="P297"/>
  <c r="BK297"/>
  <c r="J297"/>
  <c r="BE297"/>
  <c r="BI296"/>
  <c r="BH296"/>
  <c r="BG296"/>
  <c r="BF296"/>
  <c r="T296"/>
  <c r="R296"/>
  <c r="P296"/>
  <c r="BK296"/>
  <c r="J296"/>
  <c r="BE296"/>
  <c r="BI295"/>
  <c r="BH295"/>
  <c r="BG295"/>
  <c r="BF295"/>
  <c r="T295"/>
  <c r="R295"/>
  <c r="P295"/>
  <c r="BK295"/>
  <c r="J295"/>
  <c r="BE295"/>
  <c r="BI294"/>
  <c r="BH294"/>
  <c r="BG294"/>
  <c r="BF294"/>
  <c r="T294"/>
  <c r="R294"/>
  <c r="P294"/>
  <c r="BK294"/>
  <c r="J294"/>
  <c r="BE294"/>
  <c r="BI293"/>
  <c r="BH293"/>
  <c r="BG293"/>
  <c r="BF293"/>
  <c r="T293"/>
  <c r="R293"/>
  <c r="P293"/>
  <c r="BK293"/>
  <c r="J293"/>
  <c r="BE293"/>
  <c r="BI292"/>
  <c r="BH292"/>
  <c r="BG292"/>
  <c r="BF292"/>
  <c r="T292"/>
  <c r="R292"/>
  <c r="P292"/>
  <c r="BK292"/>
  <c r="J292"/>
  <c r="BE292"/>
  <c r="BI291"/>
  <c r="BH291"/>
  <c r="BG291"/>
  <c r="BF291"/>
  <c r="T291"/>
  <c r="R291"/>
  <c r="P291"/>
  <c r="BK291"/>
  <c r="J291"/>
  <c r="BE291"/>
  <c r="BI290"/>
  <c r="BH290"/>
  <c r="BG290"/>
  <c r="BF290"/>
  <c r="T290"/>
  <c r="R290"/>
  <c r="P290"/>
  <c r="BK290"/>
  <c r="J290"/>
  <c r="BE290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5"/>
  <c r="BH285"/>
  <c r="BG285"/>
  <c r="BF285"/>
  <c r="T285"/>
  <c r="R285"/>
  <c r="P285"/>
  <c r="BK285"/>
  <c r="J285"/>
  <c r="BE285"/>
  <c r="BI283"/>
  <c r="BH283"/>
  <c r="BG283"/>
  <c r="BF283"/>
  <c r="T283"/>
  <c r="R283"/>
  <c r="P283"/>
  <c r="BK283"/>
  <c r="J283"/>
  <c r="BE283"/>
  <c r="BI281"/>
  <c r="BH281"/>
  <c r="BG281"/>
  <c r="BF281"/>
  <c r="T281"/>
  <c r="T280"/>
  <c r="R281"/>
  <c r="R280"/>
  <c r="P281"/>
  <c r="P280"/>
  <c r="BK281"/>
  <c r="BK280"/>
  <c r="J280"/>
  <c r="J281"/>
  <c r="BE281"/>
  <c r="J105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7"/>
  <c r="BH277"/>
  <c r="BG277"/>
  <c r="BF277"/>
  <c r="T277"/>
  <c r="R277"/>
  <c r="P277"/>
  <c r="BK277"/>
  <c r="J277"/>
  <c r="BE277"/>
  <c r="BI276"/>
  <c r="BH276"/>
  <c r="BG276"/>
  <c r="BF276"/>
  <c r="T276"/>
  <c r="R276"/>
  <c r="P276"/>
  <c r="BK276"/>
  <c r="J276"/>
  <c r="BE276"/>
  <c r="BI275"/>
  <c r="BH275"/>
  <c r="BG275"/>
  <c r="BF275"/>
  <c r="T275"/>
  <c r="R275"/>
  <c r="P275"/>
  <c r="BK275"/>
  <c r="J275"/>
  <c r="BE275"/>
  <c r="BI274"/>
  <c r="BH274"/>
  <c r="BG274"/>
  <c r="BF274"/>
  <c r="T274"/>
  <c r="R274"/>
  <c r="P274"/>
  <c r="BK274"/>
  <c r="J274"/>
  <c r="BE274"/>
  <c r="BI273"/>
  <c r="BH273"/>
  <c r="BG273"/>
  <c r="BF273"/>
  <c r="T273"/>
  <c r="R273"/>
  <c r="P273"/>
  <c r="BK273"/>
  <c r="J273"/>
  <c r="BE273"/>
  <c r="BI272"/>
  <c r="BH272"/>
  <c r="BG272"/>
  <c r="BF272"/>
  <c r="T272"/>
  <c r="R272"/>
  <c r="P272"/>
  <c r="BK272"/>
  <c r="J272"/>
  <c r="BE272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T256"/>
  <c r="R257"/>
  <c r="R256"/>
  <c r="P257"/>
  <c r="P256"/>
  <c r="BK257"/>
  <c r="BK256"/>
  <c r="J256"/>
  <c r="J257"/>
  <c r="BE257"/>
  <c r="J104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T225"/>
  <c r="R226"/>
  <c r="R225"/>
  <c r="P226"/>
  <c r="P225"/>
  <c r="BK226"/>
  <c r="BK225"/>
  <c r="J225"/>
  <c r="J226"/>
  <c r="BE226"/>
  <c r="J103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5"/>
  <c r="BH195"/>
  <c r="BG195"/>
  <c r="BF195"/>
  <c r="T195"/>
  <c r="T194"/>
  <c r="R195"/>
  <c r="R194"/>
  <c r="P195"/>
  <c r="P194"/>
  <c r="BK195"/>
  <c r="BK194"/>
  <c r="J194"/>
  <c r="J195"/>
  <c r="BE195"/>
  <c r="J102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T170"/>
  <c r="R171"/>
  <c r="R170"/>
  <c r="P171"/>
  <c r="P170"/>
  <c r="BK171"/>
  <c r="BK170"/>
  <c r="J170"/>
  <c r="J171"/>
  <c r="BE171"/>
  <c r="J101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T152"/>
  <c r="R153"/>
  <c r="R152"/>
  <c r="P153"/>
  <c r="P152"/>
  <c r="BK153"/>
  <c r="BK152"/>
  <c r="J152"/>
  <c r="J153"/>
  <c r="BE153"/>
  <c r="J100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T147"/>
  <c r="R148"/>
  <c r="R147"/>
  <c r="P148"/>
  <c r="P147"/>
  <c r="BK148"/>
  <c r="BK147"/>
  <c r="J147"/>
  <c r="J148"/>
  <c r="BE148"/>
  <c r="J99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F37"/>
  <c i="1" r="BD99"/>
  <c i="6" r="BH132"/>
  <c r="F36"/>
  <c i="1" r="BC99"/>
  <c i="6" r="BG132"/>
  <c r="F35"/>
  <c i="1" r="BB99"/>
  <c i="6" r="BF132"/>
  <c r="J34"/>
  <c i="1" r="AW99"/>
  <c i="6" r="F34"/>
  <c i="1" r="BA99"/>
  <c i="6" r="T132"/>
  <c r="T131"/>
  <c r="T130"/>
  <c r="T129"/>
  <c r="R132"/>
  <c r="R131"/>
  <c r="R130"/>
  <c r="R129"/>
  <c r="P132"/>
  <c r="P131"/>
  <c r="P130"/>
  <c r="P129"/>
  <c i="1" r="AU99"/>
  <c i="6" r="BK132"/>
  <c r="BK131"/>
  <c r="J131"/>
  <c r="BK130"/>
  <c r="J130"/>
  <c r="BK129"/>
  <c r="J129"/>
  <c r="J96"/>
  <c r="J30"/>
  <c i="1" r="AG99"/>
  <c i="6" r="J132"/>
  <c r="BE132"/>
  <c r="J33"/>
  <c i="1" r="AV99"/>
  <c i="6" r="F33"/>
  <c i="1" r="AZ99"/>
  <c i="6" r="J98"/>
  <c r="J97"/>
  <c r="J126"/>
  <c r="J125"/>
  <c r="F125"/>
  <c r="F123"/>
  <c r="E121"/>
  <c r="J92"/>
  <c r="J91"/>
  <c r="F91"/>
  <c r="F89"/>
  <c r="E87"/>
  <c r="J39"/>
  <c r="J18"/>
  <c r="E18"/>
  <c r="F126"/>
  <c r="F92"/>
  <c r="J17"/>
  <c r="J12"/>
  <c r="J123"/>
  <c r="J89"/>
  <c r="E7"/>
  <c r="E119"/>
  <c r="E85"/>
  <c i="5" r="J37"/>
  <c r="J36"/>
  <c i="1" r="AY98"/>
  <c i="5" r="J35"/>
  <c i="1" r="AX98"/>
  <c i="5"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7"/>
  <c r="BH147"/>
  <c r="BG147"/>
  <c r="BF147"/>
  <c r="T147"/>
  <c r="T146"/>
  <c r="R147"/>
  <c r="R146"/>
  <c r="P147"/>
  <c r="P146"/>
  <c r="BK147"/>
  <c r="BK146"/>
  <c r="J146"/>
  <c r="J147"/>
  <c r="BE147"/>
  <c r="J102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T139"/>
  <c r="R140"/>
  <c r="R139"/>
  <c r="P140"/>
  <c r="P139"/>
  <c r="BK140"/>
  <c r="BK139"/>
  <c r="J139"/>
  <c r="J140"/>
  <c r="BE140"/>
  <c r="J101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T131"/>
  <c r="R132"/>
  <c r="R131"/>
  <c r="P132"/>
  <c r="P131"/>
  <c r="BK132"/>
  <c r="BK131"/>
  <c r="J131"/>
  <c r="J132"/>
  <c r="BE132"/>
  <c r="J100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T127"/>
  <c r="R128"/>
  <c r="R127"/>
  <c r="P128"/>
  <c r="P127"/>
  <c r="BK128"/>
  <c r="BK127"/>
  <c r="J127"/>
  <c r="J128"/>
  <c r="BE128"/>
  <c r="J99"/>
  <c r="BI126"/>
  <c r="BH126"/>
  <c r="BG126"/>
  <c r="BF126"/>
  <c r="T126"/>
  <c r="R126"/>
  <c r="P126"/>
  <c r="BK126"/>
  <c r="J126"/>
  <c r="BE126"/>
  <c r="BI125"/>
  <c r="F37"/>
  <c i="1" r="BD98"/>
  <c i="5" r="BH125"/>
  <c r="F36"/>
  <c i="1" r="BC98"/>
  <c i="5" r="BG125"/>
  <c r="F35"/>
  <c i="1" r="BB98"/>
  <c i="5" r="BF125"/>
  <c r="J34"/>
  <c i="1" r="AW98"/>
  <c i="5" r="F34"/>
  <c i="1" r="BA98"/>
  <c i="5" r="T125"/>
  <c r="T124"/>
  <c r="T123"/>
  <c r="T122"/>
  <c r="R125"/>
  <c r="R124"/>
  <c r="R123"/>
  <c r="R122"/>
  <c r="P125"/>
  <c r="P124"/>
  <c r="P123"/>
  <c r="P122"/>
  <c i="1" r="AU98"/>
  <c i="5" r="BK125"/>
  <c r="BK124"/>
  <c r="J124"/>
  <c r="BK123"/>
  <c r="J123"/>
  <c r="BK122"/>
  <c r="J122"/>
  <c r="J96"/>
  <c r="J30"/>
  <c i="1" r="AG98"/>
  <c i="5" r="J125"/>
  <c r="BE125"/>
  <c r="J33"/>
  <c i="1" r="AV98"/>
  <c i="5" r="F33"/>
  <c i="1" r="AZ98"/>
  <c i="5" r="J98"/>
  <c r="J97"/>
  <c r="J119"/>
  <c r="J118"/>
  <c r="F118"/>
  <c r="F116"/>
  <c r="E114"/>
  <c r="J92"/>
  <c r="J91"/>
  <c r="F91"/>
  <c r="F89"/>
  <c r="E87"/>
  <c r="J39"/>
  <c r="J18"/>
  <c r="E18"/>
  <c r="F119"/>
  <c r="F92"/>
  <c r="J17"/>
  <c r="J12"/>
  <c r="J116"/>
  <c r="J89"/>
  <c r="E7"/>
  <c r="E112"/>
  <c r="E85"/>
  <c i="4" r="J37"/>
  <c r="J36"/>
  <c i="1" r="AY97"/>
  <c i="4" r="J35"/>
  <c i="1" r="AX97"/>
  <c i="4"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T147"/>
  <c r="R148"/>
  <c r="R147"/>
  <c r="P148"/>
  <c r="P147"/>
  <c r="BK148"/>
  <c r="BK147"/>
  <c r="J147"/>
  <c r="J148"/>
  <c r="BE148"/>
  <c r="J103"/>
  <c r="BI146"/>
  <c r="BH146"/>
  <c r="BG146"/>
  <c r="BF146"/>
  <c r="T146"/>
  <c r="T145"/>
  <c r="R146"/>
  <c r="R145"/>
  <c r="P146"/>
  <c r="P145"/>
  <c r="BK146"/>
  <c r="BK145"/>
  <c r="J145"/>
  <c r="J146"/>
  <c r="BE146"/>
  <c r="J102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T141"/>
  <c r="R142"/>
  <c r="R141"/>
  <c r="P142"/>
  <c r="P141"/>
  <c r="BK142"/>
  <c r="BK141"/>
  <c r="J141"/>
  <c r="J142"/>
  <c r="BE142"/>
  <c r="J10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T137"/>
  <c r="R138"/>
  <c r="R137"/>
  <c r="P138"/>
  <c r="P137"/>
  <c r="BK138"/>
  <c r="BK137"/>
  <c r="J137"/>
  <c r="J138"/>
  <c r="BE138"/>
  <c r="J100"/>
  <c r="BI136"/>
  <c r="BH136"/>
  <c r="BG136"/>
  <c r="BF136"/>
  <c r="T136"/>
  <c r="R136"/>
  <c r="P136"/>
  <c r="BK136"/>
  <c r="J136"/>
  <c r="BE136"/>
  <c r="BI135"/>
  <c r="BH135"/>
  <c r="BG135"/>
  <c r="BF135"/>
  <c r="T135"/>
  <c r="T134"/>
  <c r="R135"/>
  <c r="R134"/>
  <c r="P135"/>
  <c r="P134"/>
  <c r="BK135"/>
  <c r="BK134"/>
  <c r="J134"/>
  <c r="J135"/>
  <c r="BE135"/>
  <c r="J99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F37"/>
  <c i="1" r="BD97"/>
  <c i="4" r="BH126"/>
  <c r="F36"/>
  <c i="1" r="BC97"/>
  <c i="4" r="BG126"/>
  <c r="F35"/>
  <c i="1" r="BB97"/>
  <c i="4" r="BF126"/>
  <c r="J34"/>
  <c i="1" r="AW97"/>
  <c i="4" r="F34"/>
  <c i="1" r="BA97"/>
  <c i="4" r="T126"/>
  <c r="T125"/>
  <c r="T124"/>
  <c r="T123"/>
  <c r="R126"/>
  <c r="R125"/>
  <c r="R124"/>
  <c r="R123"/>
  <c r="P126"/>
  <c r="P125"/>
  <c r="P124"/>
  <c r="P123"/>
  <c i="1" r="AU97"/>
  <c i="4" r="BK126"/>
  <c r="BK125"/>
  <c r="J125"/>
  <c r="BK124"/>
  <c r="J124"/>
  <c r="BK123"/>
  <c r="J123"/>
  <c r="J96"/>
  <c r="J30"/>
  <c i="1" r="AG97"/>
  <c i="4" r="J126"/>
  <c r="BE126"/>
  <c r="J33"/>
  <c i="1" r="AV97"/>
  <c i="4" r="F33"/>
  <c i="1" r="AZ97"/>
  <c i="4" r="J98"/>
  <c r="J97"/>
  <c r="J120"/>
  <c r="J119"/>
  <c r="F119"/>
  <c r="F117"/>
  <c r="E115"/>
  <c r="J92"/>
  <c r="J91"/>
  <c r="F91"/>
  <c r="F89"/>
  <c r="E87"/>
  <c r="J39"/>
  <c r="J18"/>
  <c r="E18"/>
  <c r="F120"/>
  <c r="F92"/>
  <c r="J17"/>
  <c r="J12"/>
  <c r="J117"/>
  <c r="J89"/>
  <c r="E7"/>
  <c r="E113"/>
  <c r="E85"/>
  <c i="3" r="J37"/>
  <c r="J36"/>
  <c i="1" r="AY96"/>
  <c i="3" r="J35"/>
  <c i="1" r="AX96"/>
  <c i="3"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T169"/>
  <c r="R170"/>
  <c r="R169"/>
  <c r="P170"/>
  <c r="P169"/>
  <c r="BK170"/>
  <c r="BK169"/>
  <c r="J169"/>
  <c r="J170"/>
  <c r="BE170"/>
  <c r="J107"/>
  <c r="BI168"/>
  <c r="BH168"/>
  <c r="BG168"/>
  <c r="BF168"/>
  <c r="T168"/>
  <c r="T167"/>
  <c r="R168"/>
  <c r="R167"/>
  <c r="P168"/>
  <c r="P167"/>
  <c r="BK168"/>
  <c r="BK167"/>
  <c r="J167"/>
  <c r="J168"/>
  <c r="BE168"/>
  <c r="J106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T162"/>
  <c r="R163"/>
  <c r="R162"/>
  <c r="P163"/>
  <c r="P162"/>
  <c r="BK163"/>
  <c r="BK162"/>
  <c r="J162"/>
  <c r="J163"/>
  <c r="BE163"/>
  <c r="J105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T158"/>
  <c r="R159"/>
  <c r="R158"/>
  <c r="P159"/>
  <c r="P158"/>
  <c r="BK159"/>
  <c r="BK158"/>
  <c r="J158"/>
  <c r="J159"/>
  <c r="BE159"/>
  <c r="J104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T154"/>
  <c r="R155"/>
  <c r="R154"/>
  <c r="P155"/>
  <c r="P154"/>
  <c r="BK155"/>
  <c r="BK154"/>
  <c r="J154"/>
  <c r="J155"/>
  <c r="BE155"/>
  <c r="J103"/>
  <c r="BI153"/>
  <c r="BH153"/>
  <c r="BG153"/>
  <c r="BF153"/>
  <c r="T153"/>
  <c r="R153"/>
  <c r="P153"/>
  <c r="BK153"/>
  <c r="J153"/>
  <c r="BE153"/>
  <c r="BI152"/>
  <c r="BH152"/>
  <c r="BG152"/>
  <c r="BF152"/>
  <c r="T152"/>
  <c r="T151"/>
  <c r="R152"/>
  <c r="R151"/>
  <c r="P152"/>
  <c r="P151"/>
  <c r="BK152"/>
  <c r="BK151"/>
  <c r="J151"/>
  <c r="J152"/>
  <c r="BE152"/>
  <c r="J102"/>
  <c r="BI150"/>
  <c r="BH150"/>
  <c r="BG150"/>
  <c r="BF150"/>
  <c r="T150"/>
  <c r="R150"/>
  <c r="P150"/>
  <c r="BK150"/>
  <c r="J150"/>
  <c r="BE150"/>
  <c r="BI149"/>
  <c r="BH149"/>
  <c r="BG149"/>
  <c r="BF149"/>
  <c r="T149"/>
  <c r="T148"/>
  <c r="R149"/>
  <c r="R148"/>
  <c r="P149"/>
  <c r="P148"/>
  <c r="BK149"/>
  <c r="BK148"/>
  <c r="J148"/>
  <c r="J149"/>
  <c r="BE149"/>
  <c r="J101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T141"/>
  <c r="R142"/>
  <c r="R141"/>
  <c r="P142"/>
  <c r="P141"/>
  <c r="BK142"/>
  <c r="BK141"/>
  <c r="J141"/>
  <c r="J142"/>
  <c r="BE142"/>
  <c r="J100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T133"/>
  <c r="R134"/>
  <c r="R133"/>
  <c r="P134"/>
  <c r="P133"/>
  <c r="BK134"/>
  <c r="BK133"/>
  <c r="J133"/>
  <c r="J134"/>
  <c r="BE134"/>
  <c r="J99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F37"/>
  <c i="1" r="BD96"/>
  <c i="3" r="BH130"/>
  <c r="F36"/>
  <c i="1" r="BC96"/>
  <c i="3" r="BG130"/>
  <c r="F35"/>
  <c i="1" r="BB96"/>
  <c i="3" r="BF130"/>
  <c r="J34"/>
  <c i="1" r="AW96"/>
  <c i="3" r="F34"/>
  <c i="1" r="BA96"/>
  <c i="3" r="T130"/>
  <c r="T129"/>
  <c r="T128"/>
  <c r="T127"/>
  <c r="R130"/>
  <c r="R129"/>
  <c r="R128"/>
  <c r="R127"/>
  <c r="P130"/>
  <c r="P129"/>
  <c r="P128"/>
  <c r="P127"/>
  <c i="1" r="AU96"/>
  <c i="3" r="BK130"/>
  <c r="BK129"/>
  <c r="J129"/>
  <c r="BK128"/>
  <c r="J128"/>
  <c r="BK127"/>
  <c r="J127"/>
  <c r="J96"/>
  <c r="J30"/>
  <c i="1" r="AG96"/>
  <c i="3" r="J130"/>
  <c r="BE130"/>
  <c r="J33"/>
  <c i="1" r="AV96"/>
  <c i="3" r="F33"/>
  <c i="1" r="AZ96"/>
  <c i="3" r="J98"/>
  <c r="J97"/>
  <c r="J124"/>
  <c r="J123"/>
  <c r="F123"/>
  <c r="F121"/>
  <c r="E119"/>
  <c r="J92"/>
  <c r="J91"/>
  <c r="F91"/>
  <c r="F89"/>
  <c r="E87"/>
  <c r="J39"/>
  <c r="J18"/>
  <c r="E18"/>
  <c r="F124"/>
  <c r="F92"/>
  <c r="J17"/>
  <c r="J12"/>
  <c r="J121"/>
  <c r="J89"/>
  <c r="E7"/>
  <c r="E117"/>
  <c r="E85"/>
  <c i="2" r="J37"/>
  <c r="J36"/>
  <c i="1" r="AY95"/>
  <c i="2" r="J35"/>
  <c i="1" r="AX95"/>
  <c i="2"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T176"/>
  <c r="R177"/>
  <c r="R176"/>
  <c r="P177"/>
  <c r="P176"/>
  <c r="BK177"/>
  <c r="BK176"/>
  <c r="J176"/>
  <c r="J177"/>
  <c r="BE177"/>
  <c r="J107"/>
  <c r="BI175"/>
  <c r="BH175"/>
  <c r="BG175"/>
  <c r="BF175"/>
  <c r="T175"/>
  <c r="T174"/>
  <c r="R175"/>
  <c r="R174"/>
  <c r="P175"/>
  <c r="P174"/>
  <c r="BK175"/>
  <c r="BK174"/>
  <c r="J174"/>
  <c r="J175"/>
  <c r="BE175"/>
  <c r="J106"/>
  <c r="BI173"/>
  <c r="BH173"/>
  <c r="BG173"/>
  <c r="BF173"/>
  <c r="T173"/>
  <c r="T172"/>
  <c r="R173"/>
  <c r="R172"/>
  <c r="P173"/>
  <c r="P172"/>
  <c r="BK173"/>
  <c r="BK172"/>
  <c r="J172"/>
  <c r="J173"/>
  <c r="BE173"/>
  <c r="J105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T163"/>
  <c r="R164"/>
  <c r="R163"/>
  <c r="P164"/>
  <c r="P163"/>
  <c r="BK164"/>
  <c r="BK163"/>
  <c r="J163"/>
  <c r="J164"/>
  <c r="BE164"/>
  <c r="J104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T157"/>
  <c r="R158"/>
  <c r="R157"/>
  <c r="P158"/>
  <c r="P157"/>
  <c r="BK158"/>
  <c r="BK157"/>
  <c r="J157"/>
  <c r="J158"/>
  <c r="BE158"/>
  <c r="J103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T147"/>
  <c r="R148"/>
  <c r="R147"/>
  <c r="P148"/>
  <c r="P147"/>
  <c r="BK148"/>
  <c r="BK147"/>
  <c r="J147"/>
  <c r="J148"/>
  <c r="BE148"/>
  <c r="J102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T141"/>
  <c r="R142"/>
  <c r="R141"/>
  <c r="P142"/>
  <c r="P141"/>
  <c r="BK142"/>
  <c r="BK141"/>
  <c r="J141"/>
  <c r="J142"/>
  <c r="BE142"/>
  <c r="J10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T137"/>
  <c r="R138"/>
  <c r="R137"/>
  <c r="P138"/>
  <c r="P137"/>
  <c r="BK138"/>
  <c r="BK137"/>
  <c r="J137"/>
  <c r="J138"/>
  <c r="BE138"/>
  <c r="J100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T133"/>
  <c r="R134"/>
  <c r="R133"/>
  <c r="P134"/>
  <c r="P133"/>
  <c r="BK134"/>
  <c r="BK133"/>
  <c r="J133"/>
  <c r="J134"/>
  <c r="BE134"/>
  <c r="J99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F37"/>
  <c i="1" r="BD95"/>
  <c i="2" r="BH130"/>
  <c r="F36"/>
  <c i="1" r="BC95"/>
  <c i="2" r="BG130"/>
  <c r="F35"/>
  <c i="1" r="BB95"/>
  <c i="2" r="BF130"/>
  <c r="J34"/>
  <c i="1" r="AW95"/>
  <c i="2" r="F34"/>
  <c i="1" r="BA95"/>
  <c i="2" r="T130"/>
  <c r="T129"/>
  <c r="T128"/>
  <c r="T127"/>
  <c r="R130"/>
  <c r="R129"/>
  <c r="R128"/>
  <c r="R127"/>
  <c r="P130"/>
  <c r="P129"/>
  <c r="P128"/>
  <c r="P127"/>
  <c i="1" r="AU95"/>
  <c i="2" r="BK130"/>
  <c r="BK129"/>
  <c r="J129"/>
  <c r="BK128"/>
  <c r="J128"/>
  <c r="BK127"/>
  <c r="J127"/>
  <c r="J96"/>
  <c r="J30"/>
  <c i="1" r="AG95"/>
  <c i="2" r="J130"/>
  <c r="BE130"/>
  <c r="J33"/>
  <c i="1" r="AV95"/>
  <c i="2" r="F33"/>
  <c i="1" r="AZ95"/>
  <c i="2" r="J98"/>
  <c r="J97"/>
  <c r="J124"/>
  <c r="J123"/>
  <c r="F123"/>
  <c r="F121"/>
  <c r="E119"/>
  <c r="J92"/>
  <c r="J91"/>
  <c r="F91"/>
  <c r="F89"/>
  <c r="E87"/>
  <c r="J39"/>
  <c r="J18"/>
  <c r="E18"/>
  <c r="F124"/>
  <c r="F92"/>
  <c r="J17"/>
  <c r="J12"/>
  <c r="J121"/>
  <c r="J89"/>
  <c r="E7"/>
  <c r="E117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104"/>
  <c r="AN104"/>
  <c r="AT103"/>
  <c r="AN103"/>
  <c r="AT102"/>
  <c r="AN102"/>
  <c r="AT101"/>
  <c r="AN101"/>
  <c r="AT100"/>
  <c r="AN100"/>
  <c r="AT99"/>
  <c r="AN99"/>
  <c r="AT98"/>
  <c r="AN98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<sst xmlns="http://schemas.openxmlformats.org/spreadsheetml/2006/main">
  <si>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</si>
  <si>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</si>
  <si>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</si>
  <si>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</si>
  <si>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</si>
  <si>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{567a0c8b-c173-4226-b8c6-4e2173ca8b6b}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</si>
  <si>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</si>
  <si>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</si>
  <si>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</si>
  <si>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</si>
  <si>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</si>
  <si>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</si>
  <si>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</si>
  <si>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</si>
  <si>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160519_etapa_I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</si>
  <si>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</si>
  <si>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</si>
  <si>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Gymnázium Blansko - rekonstrukce, rozvodů teplé a studené vody, odpadů,topné soustavy a kotelny</t>
  </si>
  <si>
    <t>KSO:</t>
  </si>
  <si>
    <t>CC-CZ:</t>
  </si>
  <si>
    <t>Místo:</t>
  </si>
  <si>
    <t xml:space="preserve">Gymnázium Blansko, příspěvková organizace,Seifert </t>
  </si>
  <si>
    <t>Datum:</t>
  </si>
  <si>
    <t>24. 9. 2019</t>
  </si>
  <si>
    <t>Zadavatel:</t>
  </si>
  <si>
    <t>IČ:</t>
  </si>
  <si>
    <t>DIČ:</t>
  </si>
  <si>
    <t>Uchazeč:</t>
  </si>
  <si>
    <t>Vyplň údaj</t>
  </si>
  <si>
    <t>Projektant:</t>
  </si>
  <si>
    <t>V-PROJEKT Prostějov, v.o.s.</t>
  </si>
  <si>
    <t>True</t>
  </si>
  <si>
    <t>Zpracovatel:</t>
  </si>
  <si>
    <t>Jungmann Adam</t>
  </si>
  <si>
    <t>Poznámka:</t>
  </si>
  <si>
    <t>ETAPA 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</si>
  <si>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</si>
  <si>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</si>
  <si>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</si>
  <si>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</si>
  <si>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</si>
  <si>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</si>
  <si>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</si>
  <si>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</si>
  <si>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</si>
  <si>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</si>
  <si>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</si>
  <si>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</si>
  <si>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</si>
  <si>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</si>
  <si>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</si>
  <si>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</si>
  <si>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</si>
  <si>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</si>
  <si>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</si>
  <si>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</si>
  <si>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</si>
  <si>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</si>
  <si>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</si>
  <si>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</si>
  <si>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</si>
  <si>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</si>
  <si>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</si>
  <si>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</si>
  <si>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</si>
  <si>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</si>
  <si>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</si>
  <si>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</si>
  <si>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</si>
  <si>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</si>
  <si>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</si>
  <si>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</si>
  <si>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</si>
  <si>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</si>
  <si>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</si>
  <si>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</si>
  <si>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</si>
  <si>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</si>
  <si>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</si>
  <si>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</si>
  <si>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</si>
  <si>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160519_D_UT-SO01</t>
  </si>
  <si>
    <t xml:space="preserve">Gymnázium Blansko - rekonstrukce rozvodů teplé a studené vody, odpadů, topné soustavy a kotelny </t>
  </si>
  <si>
    <t>STA</t>
  </si>
  <si>
    <t>1</t>
  </si>
  <si>
    <t>{97c9ee91-8071-4e28-8212-4b7eaa8d8fd6}</t>
  </si>
  <si>
    <t>2</t>
  </si>
  <si>
    <t>160519_D_UT-SO02</t>
  </si>
  <si>
    <t>{fea01530-7538-4790-92f0-36abf226c857}</t>
  </si>
  <si>
    <t>160519_D_UT-SO03</t>
  </si>
  <si>
    <t>{edab996a-d3e9-4a0d-8f97-9c3217cd5819}</t>
  </si>
  <si>
    <t>160519_D_ZTI-SO02</t>
  </si>
  <si>
    <t>{352383c9-b7b2-426b-8ce1-b890cc0cef4c}</t>
  </si>
  <si>
    <t>160519_M_UT-SO01</t>
  </si>
  <si>
    <t>{a43db8db-23b1-4361-a717-0e8dfbf8a983}</t>
  </si>
  <si>
    <t>160519_M_UT-SO02</t>
  </si>
  <si>
    <t>{08de9355-13d7-4542-9555-f6a013015ecb}</t>
  </si>
  <si>
    <t>160519_M_UT-SO03</t>
  </si>
  <si>
    <t>{3ac2e97e-0122-4d8c-a68e-19c0f09fdaba}</t>
  </si>
  <si>
    <t>160519_M_ZTI-SO01</t>
  </si>
  <si>
    <t>{2355a169-9a64-4fee-ad4e-731ee0ec7a84}</t>
  </si>
  <si>
    <t>160519_M_ZTI-SO02</t>
  </si>
  <si>
    <t>{bc870505-2a02-4528-b770-a03f0f77c69c}</t>
  </si>
  <si>
    <t>spojovaci krcek</t>
  </si>
  <si>
    <t>{3f7a29ad-08e2-4b04-8724-21ef703ef659}</t>
  </si>
  <si>
    <t>KRYCÍ LIST SOUPISU PRACÍ</t>
  </si>
  <si>
    <t>Objekt:</t>
  </si>
  <si>
    <t xml:space="preserve">160519_D_UT-SO01 - Gymnázium Blansko - rekonstrukce rozvodů teplé a studené vody, odpadů, topné soustavy a kotelny </t>
  </si>
  <si>
    <t>Demontáž kotelny SO-01, rozvody potrubí</t>
  </si>
  <si>
    <t>REKAPITULACE ČLENĚNÍ SOUPISU PRACÍ</t>
  </si>
  <si>
    <t>Kód dílu - Popis</t>
  </si>
  <si>
    <t>Cena celkem [CZK]</t>
  </si>
  <si>
    <t>Náklady ze soupisu prací</t>
  </si>
  <si>
    <t>-1</t>
  </si>
  <si>
    <t>PSV - PSV</t>
  </si>
  <si>
    <t xml:space="preserve">    713 - Izolace tepelné</t>
  </si>
  <si>
    <t xml:space="preserve">    722 - Zdravotechnika - vnitřní vodovod</t>
  </si>
  <si>
    <t xml:space="preserve">    723 - Zdravotechnika - vnitřní plynovod</t>
  </si>
  <si>
    <t xml:space="preserve">    731 - Ústřední vytápění - kotelny</t>
  </si>
  <si>
    <t xml:space="preserve">    732 - Ústřední vytápění - strojovny</t>
  </si>
  <si>
    <t xml:space="preserve">    733 - Ústřední vytápění -  potrubí</t>
  </si>
  <si>
    <t xml:space="preserve">    734 - Ústřední vytápění - armatury</t>
  </si>
  <si>
    <t xml:space="preserve">    735 - Ústřední vytápění - otopná tělesa</t>
  </si>
  <si>
    <t xml:space="preserve">    751 - Vzduchotechnika</t>
  </si>
  <si>
    <t xml:space="preserve">    930 - Hodinove zuctovaci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</si>
  <si>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</si>
  <si>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</si>
  <si>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</si>
  <si>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</si>
  <si>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</si>
  <si>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</si>
  <si>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</si>
  <si>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</si>
  <si>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</si>
  <si>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</si>
  <si>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</si>
  <si>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</si>
  <si>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</si>
  <si>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</si>
  <si>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ROZPOCET</t>
  </si>
  <si>
    <t>713</t>
  </si>
  <si>
    <t>Izolace tepelné</t>
  </si>
  <si>
    <t>K</t>
  </si>
  <si>
    <t>713420841</t>
  </si>
  <si>
    <t>Odstranění izolace tepelné potrubí rohožemi s úpravou pletivem spojenými drátem tl do 50 mm</t>
  </si>
  <si>
    <t>m</t>
  </si>
  <si>
    <t>CS ÚRS 2019 02</t>
  </si>
  <si>
    <t>16</t>
  </si>
  <si>
    <t>976261313</t>
  </si>
  <si>
    <t>713420843</t>
  </si>
  <si>
    <t>Odstranění izolace tepelné potrubí rohožemi s úpravou pletivem spojenými drátem tl přes 50 mm</t>
  </si>
  <si>
    <t>586443032</t>
  </si>
  <si>
    <t>3</t>
  </si>
  <si>
    <t>998713102</t>
  </si>
  <si>
    <t>Přesun hmot tonážní tonážní pro izolace tepelné v objektech v do 12 m</t>
  </si>
  <si>
    <t>t</t>
  </si>
  <si>
    <t>250769143</t>
  </si>
  <si>
    <t>722</t>
  </si>
  <si>
    <t>Zdravotechnika - vnitřní vodovod</t>
  </si>
  <si>
    <t>6</t>
  </si>
  <si>
    <t>722130801</t>
  </si>
  <si>
    <t>Demontáž potrubí ocelové pozinkované závitové do DN 25</t>
  </si>
  <si>
    <t>-1198789770</t>
  </si>
  <si>
    <t>8</t>
  </si>
  <si>
    <t>722220851</t>
  </si>
  <si>
    <t>Demontáž armatur závitových s jedním závitem G do 3/4</t>
  </si>
  <si>
    <t>kus</t>
  </si>
  <si>
    <t>479042050</t>
  </si>
  <si>
    <t>11</t>
  </si>
  <si>
    <t>722290821</t>
  </si>
  <si>
    <t>Přemístění vnitrostaveništní demontovaných hmot pro vnitřní vodovod v objektech výšky do 6 m</t>
  </si>
  <si>
    <t>-477346999</t>
  </si>
  <si>
    <t>723</t>
  </si>
  <si>
    <t>Zdravotechnika - vnitřní plynovod</t>
  </si>
  <si>
    <t>12</t>
  </si>
  <si>
    <t>723120804</t>
  </si>
  <si>
    <t>Demontáž potrubí ocelové závitové svařované do DN 25</t>
  </si>
  <si>
    <t>-2112499884</t>
  </si>
  <si>
    <t>39</t>
  </si>
  <si>
    <t>723120809</t>
  </si>
  <si>
    <t>Demontáž potrubí ocelové závitové svařované do DN 80</t>
  </si>
  <si>
    <t>1376231737</t>
  </si>
  <si>
    <t>723290822</t>
  </si>
  <si>
    <t>Přemístění vnitrostaveništní demontovaných hmot pro vnitřní plynovod v objektech výšky do 12 m</t>
  </si>
  <si>
    <t>-1616580134</t>
  </si>
  <si>
    <t>731</t>
  </si>
  <si>
    <t>Ústřední vytápění - kotelny</t>
  </si>
  <si>
    <t>18</t>
  </si>
  <si>
    <t>731000203</t>
  </si>
  <si>
    <t>demontáž stávajících kouřovodů</t>
  </si>
  <si>
    <t>742829229</t>
  </si>
  <si>
    <t>41</t>
  </si>
  <si>
    <t>7310002031</t>
  </si>
  <si>
    <t>demontáž stávající komínové vložky</t>
  </si>
  <si>
    <t>-1942987270</t>
  </si>
  <si>
    <t>40</t>
  </si>
  <si>
    <t>731200829</t>
  </si>
  <si>
    <t>Demontáž kotle ocelového na plynná nebo kapalná paliva výkon do 125 kW</t>
  </si>
  <si>
    <t>-724964648</t>
  </si>
  <si>
    <t>42</t>
  </si>
  <si>
    <t>731391812</t>
  </si>
  <si>
    <t>Vypuštění vody z kotle samospádem plocha kotle do 10 m2</t>
  </si>
  <si>
    <t>1462563047</t>
  </si>
  <si>
    <t>731890802</t>
  </si>
  <si>
    <t>Přemístění demontovaných kotelen umístěných ve výšce nebo hloubce objektu do 12 m</t>
  </si>
  <si>
    <t>-310980932</t>
  </si>
  <si>
    <t>732</t>
  </si>
  <si>
    <t>Ústřední vytápění - strojovny</t>
  </si>
  <si>
    <t>49</t>
  </si>
  <si>
    <t>732110813</t>
  </si>
  <si>
    <t>Demontáž rozdělovače nebo sběrače do DN 300</t>
  </si>
  <si>
    <t>2034715669</t>
  </si>
  <si>
    <t>43</t>
  </si>
  <si>
    <t>732320816</t>
  </si>
  <si>
    <t>Demontáž nádrže beztlaké nebo tlakové odpojení od rozvodů potrubí obsah do 2000 litrů</t>
  </si>
  <si>
    <t>756880304</t>
  </si>
  <si>
    <t>44</t>
  </si>
  <si>
    <t>732324816</t>
  </si>
  <si>
    <t>Demontáž nádrže beztlaké nebo tlakové vypuštění vody z nádrže obsah do 2000 litrů</t>
  </si>
  <si>
    <t>-560325715</t>
  </si>
  <si>
    <t>48</t>
  </si>
  <si>
    <t>732420812</t>
  </si>
  <si>
    <t>Demontáž čerpadla oběhového spirálního DN 40</t>
  </si>
  <si>
    <t>-2131468112</t>
  </si>
  <si>
    <t>47</t>
  </si>
  <si>
    <t>732420813</t>
  </si>
  <si>
    <t>Demontáž čerpadla oběhového spirálního DN 50</t>
  </si>
  <si>
    <t>-396923174</t>
  </si>
  <si>
    <t>46</t>
  </si>
  <si>
    <t>732420814</t>
  </si>
  <si>
    <t>Demontáž čerpadla oběhového spirálního DN 65</t>
  </si>
  <si>
    <t>1361591102</t>
  </si>
  <si>
    <t>45</t>
  </si>
  <si>
    <t>732420816</t>
  </si>
  <si>
    <t>Demontáž čerpadla oběhového spirálního DN 100</t>
  </si>
  <si>
    <t>401675290</t>
  </si>
  <si>
    <t>50</t>
  </si>
  <si>
    <t>73249381011</t>
  </si>
  <si>
    <t>Demontáž zařízení VDZ</t>
  </si>
  <si>
    <t>soubor</t>
  </si>
  <si>
    <t>-104333018</t>
  </si>
  <si>
    <t>27</t>
  </si>
  <si>
    <t>732890802</t>
  </si>
  <si>
    <t>Přesun demontovaných strojoven vodorovně 100 m v objektech výšky do 12 m</t>
  </si>
  <si>
    <t>740607940</t>
  </si>
  <si>
    <t>733</t>
  </si>
  <si>
    <t xml:space="preserve">Ústřední vytápění -  potrubí</t>
  </si>
  <si>
    <t>28</t>
  </si>
  <si>
    <t>733110806</t>
  </si>
  <si>
    <t>Demontáž potrubí ocelového závitového do DN 32</t>
  </si>
  <si>
    <t>-1900131526</t>
  </si>
  <si>
    <t>29</t>
  </si>
  <si>
    <t>733110808</t>
  </si>
  <si>
    <t>Demontáž potrubí ocelového závitového do DN 50</t>
  </si>
  <si>
    <t>1475742846</t>
  </si>
  <si>
    <t>52</t>
  </si>
  <si>
    <t>733110810</t>
  </si>
  <si>
    <t>Demontáž potrubí ocelového závitového do DN 80</t>
  </si>
  <si>
    <t>-1443434086</t>
  </si>
  <si>
    <t>53</t>
  </si>
  <si>
    <t>733120832</t>
  </si>
  <si>
    <t>Demontáž potrubí ocelového hladkého do D 133</t>
  </si>
  <si>
    <t>-2042713482</t>
  </si>
  <si>
    <t>30</t>
  </si>
  <si>
    <t>733890803</t>
  </si>
  <si>
    <t>Přemístění potrubí demontovaného vodorovně do 100 m v objektech výšky přes 6 do 24 m</t>
  </si>
  <si>
    <t>-997731376</t>
  </si>
  <si>
    <t>734</t>
  </si>
  <si>
    <t>Ústřední vytápění - armatury</t>
  </si>
  <si>
    <t>55</t>
  </si>
  <si>
    <t>734191822</t>
  </si>
  <si>
    <t>Odřezání příruby bez rozpojení přírubového spoje do DN 100</t>
  </si>
  <si>
    <t>-1171809325</t>
  </si>
  <si>
    <t>31</t>
  </si>
  <si>
    <t>734200812</t>
  </si>
  <si>
    <t>Demontáž armatur závitových s jedním závitem přes 1/2 do G 1</t>
  </si>
  <si>
    <t>-1598381058</t>
  </si>
  <si>
    <t>56</t>
  </si>
  <si>
    <t>734200813</t>
  </si>
  <si>
    <t>Demontáž armatury závitové s jedním závitem do G 6/4</t>
  </si>
  <si>
    <t>2139511159</t>
  </si>
  <si>
    <t>32</t>
  </si>
  <si>
    <t>734200823</t>
  </si>
  <si>
    <t>Demontáž armatury závitové se dvěma závity do G 6/4</t>
  </si>
  <si>
    <t>583548057</t>
  </si>
  <si>
    <t>57</t>
  </si>
  <si>
    <t>734200834</t>
  </si>
  <si>
    <t>Demontáž armatury závitové se třemi závity do G 2</t>
  </si>
  <si>
    <t>236581048</t>
  </si>
  <si>
    <t>33</t>
  </si>
  <si>
    <t>734410811</t>
  </si>
  <si>
    <t>Demontáž teploměru přímého nebo rohového s ochranným pouzdrem</t>
  </si>
  <si>
    <t>613091343</t>
  </si>
  <si>
    <t>34</t>
  </si>
  <si>
    <t>734420811</t>
  </si>
  <si>
    <t>Demontáž tlakoměru se spodním připojením</t>
  </si>
  <si>
    <t>-1833908982</t>
  </si>
  <si>
    <t>35</t>
  </si>
  <si>
    <t>734890803</t>
  </si>
  <si>
    <t>Přemístění demontovaných armatur vodorovně do 100 m v objektech výšky přes 6 do 24 m</t>
  </si>
  <si>
    <t>522775033</t>
  </si>
  <si>
    <t>735</t>
  </si>
  <si>
    <t>Ústřední vytápění - otopná tělesa</t>
  </si>
  <si>
    <t>36</t>
  </si>
  <si>
    <t>735494811</t>
  </si>
  <si>
    <t>Vypuštění vody z otopných těles</t>
  </si>
  <si>
    <t>m2</t>
  </si>
  <si>
    <t>61258560</t>
  </si>
  <si>
    <t>751</t>
  </si>
  <si>
    <t>Vzduchotechnika</t>
  </si>
  <si>
    <t>51</t>
  </si>
  <si>
    <t>751510861</t>
  </si>
  <si>
    <t>Demontáž vzduchotechnického potrubí plechového čtyřhranného do suti průřezu do 0,13 m2</t>
  </si>
  <si>
    <t>-327255839</t>
  </si>
  <si>
    <t>930</t>
  </si>
  <si>
    <t>Hodinove zuctovaci sazby</t>
  </si>
  <si>
    <t>37</t>
  </si>
  <si>
    <t>930000003</t>
  </si>
  <si>
    <t>Koordinace profesí</t>
  </si>
  <si>
    <t>H</t>
  </si>
  <si>
    <t>1940763138</t>
  </si>
  <si>
    <t>38</t>
  </si>
  <si>
    <t>930000005</t>
  </si>
  <si>
    <t>Likvidace vybouraných a demontovaných hmot nekovových</t>
  </si>
  <si>
    <t>T</t>
  </si>
  <si>
    <t>1999230408</t>
  </si>
  <si>
    <t>58</t>
  </si>
  <si>
    <t>9300000051</t>
  </si>
  <si>
    <t>Likvidace vybouraných a demontovaných hmot kovových</t>
  </si>
  <si>
    <t>4</t>
  </si>
  <si>
    <t>-486527728</t>
  </si>
  <si>
    <t>P</t>
  </si>
  <si>
    <t>Poznámka k položce:_x000d_
Likvidace kovových hmot bude likvidována po dohodě s investorem, vyučtována dle reálných hmotností a nákladů.</t>
  </si>
  <si>
    <t xml:space="preserve">160519_D_UT-SO02 - Gymnázium Blansko - rekonstrukce rozvodů teplé a studené vody, odpadů, topné soustavy a kotelny </t>
  </si>
  <si>
    <t>Demontáž SO-02, UT a ZTI</t>
  </si>
  <si>
    <t xml:space="preserve">    725 - Zdravotechnika - zařizovací předměty</t>
  </si>
  <si>
    <t>2107914399</t>
  </si>
  <si>
    <t>-1841414319</t>
  </si>
  <si>
    <t>1768705088</t>
  </si>
  <si>
    <t>-2038512001</t>
  </si>
  <si>
    <t>54</t>
  </si>
  <si>
    <t>722130802</t>
  </si>
  <si>
    <t>Demontáž potrubí ocelové pozinkované závitové do DN 40</t>
  </si>
  <si>
    <t>-657996397</t>
  </si>
  <si>
    <t>722211813</t>
  </si>
  <si>
    <t>Demontáž armatur přírubových se dvěma přírubami do DN 80</t>
  </si>
  <si>
    <t>2015415874</t>
  </si>
  <si>
    <t>5</t>
  </si>
  <si>
    <t>-1511833299</t>
  </si>
  <si>
    <t>722220862</t>
  </si>
  <si>
    <t>Demontáž armatur závitových se dvěma závity G do 5/4</t>
  </si>
  <si>
    <t>201487860</t>
  </si>
  <si>
    <t>722220863</t>
  </si>
  <si>
    <t>Demontáž armatur závitových se dvěma závity G 6/4</t>
  </si>
  <si>
    <t>-1113897717</t>
  </si>
  <si>
    <t>-1142192130</t>
  </si>
  <si>
    <t>7</t>
  </si>
  <si>
    <t>-458526606</t>
  </si>
  <si>
    <t>723120805</t>
  </si>
  <si>
    <t>Demontáž potrubí ocelové závitové svařované do DN 50</t>
  </si>
  <si>
    <t>-300229917</t>
  </si>
  <si>
    <t>723190901</t>
  </si>
  <si>
    <t>Uzavření,otevření plynovodního potrubí při opravě</t>
  </si>
  <si>
    <t>575667356</t>
  </si>
  <si>
    <t>723190907</t>
  </si>
  <si>
    <t>Odvzdušnění nebo napuštění plynovodního potrubí</t>
  </si>
  <si>
    <t>-238074206</t>
  </si>
  <si>
    <t>723190909</t>
  </si>
  <si>
    <t>Zkouška těsnosti potrubí plynovodního</t>
  </si>
  <si>
    <t>-1957744840</t>
  </si>
  <si>
    <t>9</t>
  </si>
  <si>
    <t>-1492494692</t>
  </si>
  <si>
    <t>725</t>
  </si>
  <si>
    <t>Zdravotechnika - zařizovací předměty</t>
  </si>
  <si>
    <t>725510802</t>
  </si>
  <si>
    <t>Demontáž ohřívač zásobníkový plynový cirkulační do 500 litrů</t>
  </si>
  <si>
    <t>-1925735467</t>
  </si>
  <si>
    <t>725590811</t>
  </si>
  <si>
    <t>Přemístění vnitrostaveništní demontovaných zařizovacích předmětů v objektech výšky do 6 m</t>
  </si>
  <si>
    <t>1172274683</t>
  </si>
  <si>
    <t>10</t>
  </si>
  <si>
    <t>529242539</t>
  </si>
  <si>
    <t>14</t>
  </si>
  <si>
    <t>-624421636</t>
  </si>
  <si>
    <t>732320812</t>
  </si>
  <si>
    <t>Demontáž nádrže beztlaké nebo tlakové odpojení od rozvodů potrubí obsah do 100 litrů</t>
  </si>
  <si>
    <t>-2084129355</t>
  </si>
  <si>
    <t>732420811</t>
  </si>
  <si>
    <t>Demontáž čerpadla oběhového spirálního DN 25</t>
  </si>
  <si>
    <t>616983457</t>
  </si>
  <si>
    <t>23</t>
  </si>
  <si>
    <t>357981371</t>
  </si>
  <si>
    <t>25</t>
  </si>
  <si>
    <t>38930341</t>
  </si>
  <si>
    <t>26</t>
  </si>
  <si>
    <t>-1986896818</t>
  </si>
  <si>
    <t>1574958889</t>
  </si>
  <si>
    <t>-1415220195</t>
  </si>
  <si>
    <t>-1067452398</t>
  </si>
  <si>
    <t>734200824</t>
  </si>
  <si>
    <t>Demontáž armatury závitové se dvěma závity do G 2</t>
  </si>
  <si>
    <t>-713617131</t>
  </si>
  <si>
    <t>-121529098</t>
  </si>
  <si>
    <t>807653034</t>
  </si>
  <si>
    <t>-1857094747</t>
  </si>
  <si>
    <t>1480964873</t>
  </si>
  <si>
    <t>558370527</t>
  </si>
  <si>
    <t xml:space="preserve">160519_D_UT-SO03 - Gymnázium Blansko - rekonstrukce rozvodů teplé a studené vody, odpadů, topné soustavy a kotelny </t>
  </si>
  <si>
    <t>Demontáž strojovny SO-03, UT a ZTI</t>
  </si>
  <si>
    <t>1408063300</t>
  </si>
  <si>
    <t>-1047063070</t>
  </si>
  <si>
    <t>722130803</t>
  </si>
  <si>
    <t>Demontáž potrubí ocelové pozinkované závitové do DN 50</t>
  </si>
  <si>
    <t>642091408</t>
  </si>
  <si>
    <t>722170804</t>
  </si>
  <si>
    <t>Demontáž rozvodů vody z plastů do D 50</t>
  </si>
  <si>
    <t>613758306</t>
  </si>
  <si>
    <t>-1792511063</t>
  </si>
  <si>
    <t>-1836043668</t>
  </si>
  <si>
    <t>722220864</t>
  </si>
  <si>
    <t>Demontáž armatur závitových se dvěma závity G 2</t>
  </si>
  <si>
    <t>286814275</t>
  </si>
  <si>
    <t>-1601211043</t>
  </si>
  <si>
    <t>725530823</t>
  </si>
  <si>
    <t>Demontáž ohřívač elektrický tlakový do 200 litrů</t>
  </si>
  <si>
    <t>-362386111</t>
  </si>
  <si>
    <t>19</t>
  </si>
  <si>
    <t>-1636516060</t>
  </si>
  <si>
    <t>24</t>
  </si>
  <si>
    <t>-1352098074</t>
  </si>
  <si>
    <t>-1771569075</t>
  </si>
  <si>
    <t>2095663841</t>
  </si>
  <si>
    <t>-2143875534</t>
  </si>
  <si>
    <t>1020845780</t>
  </si>
  <si>
    <t>1370383487</t>
  </si>
  <si>
    <t>-2064934983</t>
  </si>
  <si>
    <t>-1850820988</t>
  </si>
  <si>
    <t>-2043375045</t>
  </si>
  <si>
    <t>758970240</t>
  </si>
  <si>
    <t xml:space="preserve">160519_D_ZTI-SO02 - Gymnázium Blansko - rekonstrukce rozvodů teplé a studené vody, odpadů, topné soustavy a kotelny </t>
  </si>
  <si>
    <t>Demontáž ZTI v objektu SO-02 - voda, kanalizace</t>
  </si>
  <si>
    <t>PSV - Práce a dodávky PSV</t>
  </si>
  <si>
    <t xml:space="preserve">    721 - Zdravotechnika - vnitřní kanalizace</t>
  </si>
  <si>
    <t>Práce a dodávky PSV</t>
  </si>
  <si>
    <t>-2078071979</t>
  </si>
  <si>
    <t>998713103</t>
  </si>
  <si>
    <t>Přesun hmot tonážní pro izolace tepelné v objektech v do 24 m</t>
  </si>
  <si>
    <t>-1341168641</t>
  </si>
  <si>
    <t>721</t>
  </si>
  <si>
    <t>Zdravotechnika - vnitřní kanalizace</t>
  </si>
  <si>
    <t>721140802</t>
  </si>
  <si>
    <t>Demontáž potrubí litinové do DN 100</t>
  </si>
  <si>
    <t>955410881</t>
  </si>
  <si>
    <t>721171803</t>
  </si>
  <si>
    <t>Demontáž potrubí z PVC do D 75</t>
  </si>
  <si>
    <t>1641181756</t>
  </si>
  <si>
    <t>721290823</t>
  </si>
  <si>
    <t>Přemístění vnitrostaveništní demontovaných hmot vnitřní kanalizace v objektech výšky do 24 m</t>
  </si>
  <si>
    <t>894244460</t>
  </si>
  <si>
    <t>-1303386628</t>
  </si>
  <si>
    <t>2037636351</t>
  </si>
  <si>
    <t>471504377</t>
  </si>
  <si>
    <t>722130805</t>
  </si>
  <si>
    <t>Demontáž potrubí ocelové pozinkované závitové do DN 80</t>
  </si>
  <si>
    <t>421412692</t>
  </si>
  <si>
    <t>722181812</t>
  </si>
  <si>
    <t>Demontáž plstěných pásů z trub do D 50</t>
  </si>
  <si>
    <t>-763421354</t>
  </si>
  <si>
    <t>1470120715</t>
  </si>
  <si>
    <t>722290823</t>
  </si>
  <si>
    <t>Přemístění vnitrostaveništní demontovaných hmot pro vnitřní vodovod v objektech výšky do 24 m</t>
  </si>
  <si>
    <t>1467360015</t>
  </si>
  <si>
    <t>725210821</t>
  </si>
  <si>
    <t>Demontáž umyvadel bez výtokových armatur</t>
  </si>
  <si>
    <t>1216646944</t>
  </si>
  <si>
    <t>7253300001</t>
  </si>
  <si>
    <t>Demontáž požarního hydrantu</t>
  </si>
  <si>
    <t>852870643</t>
  </si>
  <si>
    <t>725330840</t>
  </si>
  <si>
    <t>Demontáž výlevka litinová nebo ocelová</t>
  </si>
  <si>
    <t>-1948491235</t>
  </si>
  <si>
    <t>17</t>
  </si>
  <si>
    <t>725820801</t>
  </si>
  <si>
    <t>Demontáž baterie nástěnné do G 3 / 4</t>
  </si>
  <si>
    <t>-714096739</t>
  </si>
  <si>
    <t>725860811</t>
  </si>
  <si>
    <t>Demontáž uzávěrů zápachu jednoduchých</t>
  </si>
  <si>
    <t>-1022051787</t>
  </si>
  <si>
    <t>725590813</t>
  </si>
  <si>
    <t>Přemístění vnitrostaveništní demontovaných zařizovacích předmětů v objektech výšky do 24 m</t>
  </si>
  <si>
    <t>1491350977</t>
  </si>
  <si>
    <t>511837232</t>
  </si>
  <si>
    <t>-179476816</t>
  </si>
  <si>
    <t>20</t>
  </si>
  <si>
    <t>930000011</t>
  </si>
  <si>
    <t>Nepředvídatelné práce a úkony</t>
  </si>
  <si>
    <t>-1199501443</t>
  </si>
  <si>
    <t>22</t>
  </si>
  <si>
    <t>930000018</t>
  </si>
  <si>
    <t>1437761496</t>
  </si>
  <si>
    <t>930005062</t>
  </si>
  <si>
    <t>Uzavření a vypuštění stávajících rozvodů vody</t>
  </si>
  <si>
    <t>-782031427</t>
  </si>
  <si>
    <t xml:space="preserve">160519_M_UT-SO01 - Gymnázium Blansko - rekonstrukce rozvodů teplé a studené vody, odpadů, topné soustavy a kotelny </t>
  </si>
  <si>
    <t>Montáž kotelny, rozvodů, potrubí mezi objekty SO-01 a SO-02</t>
  </si>
  <si>
    <t xml:space="preserve">    733 - Ústřední vytápění - rozvodné potrubí</t>
  </si>
  <si>
    <t xml:space="preserve">    767 - kovove stavebni konstrukce</t>
  </si>
  <si>
    <t xml:space="preserve">    783 -  natery</t>
  </si>
  <si>
    <t xml:space="preserve">    930 - Hodinové a zůčtovací sazby</t>
  </si>
  <si>
    <t>713411121</t>
  </si>
  <si>
    <t>Montáž izolace tepelné potrubí pásy nebo rohožemi s Al fólií staženými drátem 1x</t>
  </si>
  <si>
    <t>142291045</t>
  </si>
  <si>
    <t>M</t>
  </si>
  <si>
    <t>713001073.1</t>
  </si>
  <si>
    <t xml:space="preserve">Izolační deska skružovaná tl. 40 mm s hliníkovou povrchovou úpravou </t>
  </si>
  <si>
    <t>M2</t>
  </si>
  <si>
    <t>-579253525</t>
  </si>
  <si>
    <t>308</t>
  </si>
  <si>
    <t>63154005</t>
  </si>
  <si>
    <t>ZTI: pouzdro izolační potrubní z minerální vlny s Al fólií max. 250/100 °C 28/20mm</t>
  </si>
  <si>
    <t>-1638766368</t>
  </si>
  <si>
    <t>309</t>
  </si>
  <si>
    <t>63154532</t>
  </si>
  <si>
    <t>ZTI: pouzdro izolační potrubní z minerální vlny s Al fólií max. 250/100 °C 35/30mm</t>
  </si>
  <si>
    <t>1607331257</t>
  </si>
  <si>
    <t>302</t>
  </si>
  <si>
    <t>63154531</t>
  </si>
  <si>
    <t>pouzdro izolační potrubní z minerální vlny s Al fólií max. 250/100 °C 28/30mm</t>
  </si>
  <si>
    <t>-598838552</t>
  </si>
  <si>
    <t>300</t>
  </si>
  <si>
    <t>63154533</t>
  </si>
  <si>
    <t>pouzdro izolační potrubní z minerální vlny s Al fólií max. 250/100 °C 42/30mm</t>
  </si>
  <si>
    <t>811876471</t>
  </si>
  <si>
    <t>303</t>
  </si>
  <si>
    <t>63154574</t>
  </si>
  <si>
    <t>pouzdro izolační potrubní z minerální vlny s Al fólií max. 250/100 °C 48/40mm</t>
  </si>
  <si>
    <t>-611077877</t>
  </si>
  <si>
    <t>304</t>
  </si>
  <si>
    <t>63154605</t>
  </si>
  <si>
    <t>pouzdro izolační potrubní z minerální vlny s Al fólií max. 250/100 °C 60/50mm</t>
  </si>
  <si>
    <t>-1805623745</t>
  </si>
  <si>
    <t>305</t>
  </si>
  <si>
    <t>63154607</t>
  </si>
  <si>
    <t>pouzdro izolační potrubní z minerální vlny s Al fólií max. 250/100 °C 76/50mm</t>
  </si>
  <si>
    <t>1642994683</t>
  </si>
  <si>
    <t>306</t>
  </si>
  <si>
    <t>63154033</t>
  </si>
  <si>
    <t>pouzdro izolační potrubní z minerální vlny s Al fólií max. 250/100 °C 89/60mm</t>
  </si>
  <si>
    <t>1697461680</t>
  </si>
  <si>
    <t>307</t>
  </si>
  <si>
    <t>63154045</t>
  </si>
  <si>
    <t>pouzdro izolační potrubní z minerální vlny s Al fólií max. 250/100 °C 133/70mm</t>
  </si>
  <si>
    <t>329579840</t>
  </si>
  <si>
    <t>713463311</t>
  </si>
  <si>
    <t>Montáž izolace tepelné potrubí potrubními pouzdry s Al fólií s přesahem Al páskou 1x D do 50 mm</t>
  </si>
  <si>
    <t>241845732</t>
  </si>
  <si>
    <t>713463312</t>
  </si>
  <si>
    <t>Montáž izolace tepelné potrubí potrubními pouzdry s Al fólií s přesahem Al páskou 1x D do 100 mm</t>
  </si>
  <si>
    <t>-564138889</t>
  </si>
  <si>
    <t>713463313</t>
  </si>
  <si>
    <t>Montáž izolace tepelné potrubí potrubními pouzdry s Al fólií s přesahem Al páskou 1x D do 150 mm</t>
  </si>
  <si>
    <t>-763926738</t>
  </si>
  <si>
    <t>Přesun hmot tonážní pro izolace tepelné v objektech v do 12 m</t>
  </si>
  <si>
    <t>-664194793</t>
  </si>
  <si>
    <t>275</t>
  </si>
  <si>
    <t>721140903</t>
  </si>
  <si>
    <t>Potrubí litinové vsazení odbočky DN 75</t>
  </si>
  <si>
    <t>61394340</t>
  </si>
  <si>
    <t>72117404211</t>
  </si>
  <si>
    <t>Potrubí kanalizační z PP připojovací DN 32</t>
  </si>
  <si>
    <t>697753780</t>
  </si>
  <si>
    <t>310</t>
  </si>
  <si>
    <t>721290111</t>
  </si>
  <si>
    <t>Zkouška těsnosti potrubí kanalizace vodou do DN 125</t>
  </si>
  <si>
    <t>1040473364</t>
  </si>
  <si>
    <t>998721101</t>
  </si>
  <si>
    <t>Přesun hmot tonážní pro vnitřní kanalizace v objektech v do 6 m</t>
  </si>
  <si>
    <t>-1752411978</t>
  </si>
  <si>
    <t>722174023</t>
  </si>
  <si>
    <t>Potrubí vodovodní plastové PPR-RCT svar polyfuze PN 22 D25 x 2,8 mm</t>
  </si>
  <si>
    <t>-1561439291</t>
  </si>
  <si>
    <t>722174024</t>
  </si>
  <si>
    <t>Potrubí vodovodní plastové PPR-RCT svar polyfuze PN 22 D32 x 3,6 mm</t>
  </si>
  <si>
    <t>-541841321</t>
  </si>
  <si>
    <t>278</t>
  </si>
  <si>
    <t>722182012</t>
  </si>
  <si>
    <t>Podpůrný žlab pro potrubí D 25</t>
  </si>
  <si>
    <t>-996703310</t>
  </si>
  <si>
    <t>277</t>
  </si>
  <si>
    <t>722182013</t>
  </si>
  <si>
    <t>Podpůrný žlab pro potrubí D 32</t>
  </si>
  <si>
    <t>-833586304</t>
  </si>
  <si>
    <t>722190901</t>
  </si>
  <si>
    <t>Uzavření nebo otevření vodovodního potrubí při opravách</t>
  </si>
  <si>
    <t>-2064189681</t>
  </si>
  <si>
    <t>722224115</t>
  </si>
  <si>
    <t>Kohout plnicí nebo vypouštěcí G 1/2 PN 10 s jedním závitem</t>
  </si>
  <si>
    <t>-1833286398</t>
  </si>
  <si>
    <t>255</t>
  </si>
  <si>
    <t>722230102</t>
  </si>
  <si>
    <t>Ventil přímý G 3/4 se dvěma závity</t>
  </si>
  <si>
    <t>-366328060</t>
  </si>
  <si>
    <t>256</t>
  </si>
  <si>
    <t>722231073</t>
  </si>
  <si>
    <t>Ventil zpětný mosazný G 3/4 PN 10 do 110°C se dvěma závity</t>
  </si>
  <si>
    <t>2118595077</t>
  </si>
  <si>
    <t>722260921</t>
  </si>
  <si>
    <t>Zpětná mtž vodoměr závitový G 1/2</t>
  </si>
  <si>
    <t>792819560</t>
  </si>
  <si>
    <t>72200010</t>
  </si>
  <si>
    <t>Vodoměr Qn 1,5 s impulsním výstupem</t>
  </si>
  <si>
    <t>KUS</t>
  </si>
  <si>
    <t>-1221385032</t>
  </si>
  <si>
    <t>722290226</t>
  </si>
  <si>
    <t>Zkouška těsnosti vodovodního potrubí závitového do DN 50</t>
  </si>
  <si>
    <t>1569773280</t>
  </si>
  <si>
    <t>722290234</t>
  </si>
  <si>
    <t>Proplach a dezinfekce vodovodního potrubí do DN 80</t>
  </si>
  <si>
    <t>-1550185220</t>
  </si>
  <si>
    <t>257</t>
  </si>
  <si>
    <t>7310002013.1</t>
  </si>
  <si>
    <t>Úpravna vody včetně chemie pro prvotní napuštění</t>
  </si>
  <si>
    <t>1832936476</t>
  </si>
  <si>
    <t xml:space="preserve">Poznámka k položce:_x000d_
Technologie úpravy vody musí splňovat tyto parametry, viz. pozice 6.01-6.08 (specifikace viz. příloha D.1.4.a.3.01 LEGENDA)_x000d_
_x000d_
- pH = 7-8 _x000d_
- tvrdost &lt; 15°dH_x000d_
vodivost &lt; 350 mikrosiemens/cm_x000d_
_x000d_
Úpravna bude obsahovat:_x000d_
_x000d_
- mechanický předfiltr_x000d_
- systémový oddělovač_x000d_
- odsolovací filtr + zapujceni odsolovaciho filtru pro napusteni systemu_x000d_
-membránový regulační ventil_x000d_
- dávkovací čerpadlo_x000d_
- zásobní nádrž 50litrů_x000d_
- pojistný ventil_x000d_
- digitální měřič vodivosti_x000d_
- připojovací sada pro rychlou instalaci odsolovacího filtru_x000d_
- chemie pro prvotní spuštění s rezervou_x000d_
</t>
  </si>
  <si>
    <t>67</t>
  </si>
  <si>
    <t>73221930217</t>
  </si>
  <si>
    <t>Montáž úpravny vody</t>
  </si>
  <si>
    <t>ks</t>
  </si>
  <si>
    <t>1747908548</t>
  </si>
  <si>
    <t>76</t>
  </si>
  <si>
    <t>734421130.1</t>
  </si>
  <si>
    <t>Tlakoměr deformační č.03313 d 160 rozsah 0-1 MPa vod.</t>
  </si>
  <si>
    <t>189875150</t>
  </si>
  <si>
    <t>77</t>
  </si>
  <si>
    <t>998722101</t>
  </si>
  <si>
    <t>Přesun hmot tonážní pro vnitřní vodovod v objektech v do 6 m</t>
  </si>
  <si>
    <t>1059700207</t>
  </si>
  <si>
    <t>78</t>
  </si>
  <si>
    <t>723111202</t>
  </si>
  <si>
    <t>Potrubí ocelové závitové černé bezešvé svařované běžné DN 15</t>
  </si>
  <si>
    <t>-1514689528</t>
  </si>
  <si>
    <t>79</t>
  </si>
  <si>
    <t>723111203</t>
  </si>
  <si>
    <t>Potrubí ocelové závitové černé bezešvé svařované běžné DN 20</t>
  </si>
  <si>
    <t>-521468199</t>
  </si>
  <si>
    <t>80</t>
  </si>
  <si>
    <t>723111205</t>
  </si>
  <si>
    <t>Potrubí ocelové závitové černé bezešvé svařované běžné DN 32</t>
  </si>
  <si>
    <t>-735857529</t>
  </si>
  <si>
    <t>81</t>
  </si>
  <si>
    <t>723150312</t>
  </si>
  <si>
    <t>Potrubí ocelové hladké černé bezešvé spojované svařováním tvářené za tepla D 57x3,2 mm</t>
  </si>
  <si>
    <t>-836195455</t>
  </si>
  <si>
    <t>265</t>
  </si>
  <si>
    <t>723150314</t>
  </si>
  <si>
    <t>Potrubí ocelové hladké černé bezešvé spojované svařováním tvářené za tepla D 89x3,6 mm</t>
  </si>
  <si>
    <t>-519671593</t>
  </si>
  <si>
    <t>83</t>
  </si>
  <si>
    <t>723150343</t>
  </si>
  <si>
    <t>Redukce zhotovená kováním přes 1 DN DN 50/32</t>
  </si>
  <si>
    <t>-796901273</t>
  </si>
  <si>
    <t>268</t>
  </si>
  <si>
    <t>723150345</t>
  </si>
  <si>
    <t>Redukce zhotovená kováním přes 1 DN DN 80/50</t>
  </si>
  <si>
    <t>937919208</t>
  </si>
  <si>
    <t>267</t>
  </si>
  <si>
    <t>723150366</t>
  </si>
  <si>
    <t>Chránička D 44,5x2,6 mm</t>
  </si>
  <si>
    <t>-1000774109</t>
  </si>
  <si>
    <t>266</t>
  </si>
  <si>
    <t>723150371</t>
  </si>
  <si>
    <t>Chránička D 108x4 mm</t>
  </si>
  <si>
    <t>1138233711</t>
  </si>
  <si>
    <t>85</t>
  </si>
  <si>
    <t>-340412017</t>
  </si>
  <si>
    <t>86</t>
  </si>
  <si>
    <t>-1397595923</t>
  </si>
  <si>
    <t>87</t>
  </si>
  <si>
    <t>148590841</t>
  </si>
  <si>
    <t>88</t>
  </si>
  <si>
    <t>723190917</t>
  </si>
  <si>
    <t>Navaření odbočky na potrubí plynovodní DN 50</t>
  </si>
  <si>
    <t>-1026306395</t>
  </si>
  <si>
    <t>89</t>
  </si>
  <si>
    <t>723214136</t>
  </si>
  <si>
    <t>Filtr plynový DN 50 PN 16 do 300°C těleso uhlíková ocel s vypouštěcí přírubou</t>
  </si>
  <si>
    <t>1038273353</t>
  </si>
  <si>
    <t xml:space="preserve">Poznámka k položce:_x000d_
viz. pozice 4.01 (specifikace viz. příloha D.1.4.a.3.01 LEGENDA)_x000d_
</t>
  </si>
  <si>
    <t>90</t>
  </si>
  <si>
    <t>723221304</t>
  </si>
  <si>
    <t>Ventil vzorkovací rohový G 1/2 PN 5 s vnitřním závitem</t>
  </si>
  <si>
    <t>864493395</t>
  </si>
  <si>
    <t>91</t>
  </si>
  <si>
    <t>723231162</t>
  </si>
  <si>
    <t>Kohout kulový přímý G 1/2 PN 42 do 185°C plnoprůtokový s koulí DADO vnitřní závit těžká řada</t>
  </si>
  <si>
    <t>-2108380982</t>
  </si>
  <si>
    <t>93</t>
  </si>
  <si>
    <t>723231167</t>
  </si>
  <si>
    <t>Kohout kulový přímý G 2 PN 42 do 185°C plnoprůtokový vnitřní závit těžká řada</t>
  </si>
  <si>
    <t>1828744191</t>
  </si>
  <si>
    <t>94</t>
  </si>
  <si>
    <t>7234211121</t>
  </si>
  <si>
    <t>Tlakoměr průměr 160mm, rozsah 0-6kPa</t>
  </si>
  <si>
    <t>-356537212</t>
  </si>
  <si>
    <t>299</t>
  </si>
  <si>
    <t>7230000012</t>
  </si>
  <si>
    <t>kontrolní ventil tlaku plynu</t>
  </si>
  <si>
    <t>-1147198978</t>
  </si>
  <si>
    <t>95</t>
  </si>
  <si>
    <t>723000001</t>
  </si>
  <si>
    <t>Plyn. solenoid, připoj DN50 vnitřní</t>
  </si>
  <si>
    <t>345473724</t>
  </si>
  <si>
    <t xml:space="preserve">Poznámka k položce:_x000d_
viz. pozice 4.02 (specifikace viz. příloha D.1.4.a.3.01 LEGENDA)_x000d_
</t>
  </si>
  <si>
    <t>96</t>
  </si>
  <si>
    <t>998723101</t>
  </si>
  <si>
    <t>Přesun hmot tonážní pro vnitřní plynovod v objektech v do 6 m</t>
  </si>
  <si>
    <t>1205917340</t>
  </si>
  <si>
    <t>105</t>
  </si>
  <si>
    <t>731300031</t>
  </si>
  <si>
    <t>Stacionární kondenzační kotel modulovaný výkon 225 kW</t>
  </si>
  <si>
    <t>128</t>
  </si>
  <si>
    <t>-1043023815</t>
  </si>
  <si>
    <t xml:space="preserve">Poznámka k položce:_x000d_
viz. pozice 1.01 (specifikace viz. příloha D.1.4.a.3.01 LEGENDA)_x000d_
_x000d_
</t>
  </si>
  <si>
    <t>106</t>
  </si>
  <si>
    <t>731300032</t>
  </si>
  <si>
    <t>Regulátor - kaskáda, směš. okruh</t>
  </si>
  <si>
    <t>121060033</t>
  </si>
  <si>
    <t>107</t>
  </si>
  <si>
    <t>73130015</t>
  </si>
  <si>
    <t>kompletní sada svorek pro regulátor</t>
  </si>
  <si>
    <t>575057019</t>
  </si>
  <si>
    <t>108</t>
  </si>
  <si>
    <t>73130014</t>
  </si>
  <si>
    <t>komunikační rozhraní mezi kotlem nebo regulacemi</t>
  </si>
  <si>
    <t>359290376</t>
  </si>
  <si>
    <t>109</t>
  </si>
  <si>
    <t>73130019</t>
  </si>
  <si>
    <t>příložné čidlo teploty</t>
  </si>
  <si>
    <t>-253104574</t>
  </si>
  <si>
    <t>239</t>
  </si>
  <si>
    <t>73130020</t>
  </si>
  <si>
    <t>ovládací panel</t>
  </si>
  <si>
    <t>1785832491</t>
  </si>
  <si>
    <t>240</t>
  </si>
  <si>
    <t>73130021</t>
  </si>
  <si>
    <t>plochý kabel pro ovládací panel</t>
  </si>
  <si>
    <t>-297599308</t>
  </si>
  <si>
    <t>241</t>
  </si>
  <si>
    <t>73130022</t>
  </si>
  <si>
    <t>plastová krytka pro ochranu plošných spojů</t>
  </si>
  <si>
    <t>-763432406</t>
  </si>
  <si>
    <t>110</t>
  </si>
  <si>
    <t>73100079</t>
  </si>
  <si>
    <t>Neutralizační box do 500 kW ( vč. náplně)</t>
  </si>
  <si>
    <t>1063468060</t>
  </si>
  <si>
    <t>Poznámka k položce:_x000d_
viz. pozice 1.07 (specifikace viz. příloha D.1.4.a.3.01 LEGENDA)</t>
  </si>
  <si>
    <t>243</t>
  </si>
  <si>
    <t>7310007921</t>
  </si>
  <si>
    <t>přečerpávací stanice kondenzátu</t>
  </si>
  <si>
    <t>1391292835</t>
  </si>
  <si>
    <t>Poznámka k položce:_x000d_
viz. pozice 1.18 (specifikace viz. příloha D.1.4.a.3.01 LEGENDA)</t>
  </si>
  <si>
    <t>111</t>
  </si>
  <si>
    <t>731000795</t>
  </si>
  <si>
    <t>přípravné práccepro montáž komínu</t>
  </si>
  <si>
    <t>hod</t>
  </si>
  <si>
    <t>-483199709</t>
  </si>
  <si>
    <t>116</t>
  </si>
  <si>
    <t>731000793</t>
  </si>
  <si>
    <t>vložkování komínu - DN250, nerezovými vložkami</t>
  </si>
  <si>
    <t>-307691654</t>
  </si>
  <si>
    <t>112</t>
  </si>
  <si>
    <t>73100079211</t>
  </si>
  <si>
    <t>distanční objímky</t>
  </si>
  <si>
    <t>-1064729472</t>
  </si>
  <si>
    <t>113</t>
  </si>
  <si>
    <t>7310007922</t>
  </si>
  <si>
    <t>montážní otvor</t>
  </si>
  <si>
    <t>-730738912</t>
  </si>
  <si>
    <t>245</t>
  </si>
  <si>
    <t>73100079221</t>
  </si>
  <si>
    <t>komínová hlava s odvětráním</t>
  </si>
  <si>
    <t>1314595559</t>
  </si>
  <si>
    <t>115</t>
  </si>
  <si>
    <t>7310007923</t>
  </si>
  <si>
    <t>spalinová kaskáda DN250 pro dva kotle</t>
  </si>
  <si>
    <t>-1179253054</t>
  </si>
  <si>
    <t>114</t>
  </si>
  <si>
    <t>731000792</t>
  </si>
  <si>
    <t>příplatek za práce ve výškách a přesun hmot</t>
  </si>
  <si>
    <t>457802120</t>
  </si>
  <si>
    <t>246</t>
  </si>
  <si>
    <t>73100079231</t>
  </si>
  <si>
    <t>zaměření + doprava</t>
  </si>
  <si>
    <t>-161356484</t>
  </si>
  <si>
    <t>117</t>
  </si>
  <si>
    <t>7310007932</t>
  </si>
  <si>
    <t>revize komínu</t>
  </si>
  <si>
    <t>-597182325</t>
  </si>
  <si>
    <t>118</t>
  </si>
  <si>
    <t>731249127</t>
  </si>
  <si>
    <t>Mtž kotlle 225 kW</t>
  </si>
  <si>
    <t>-1307089356</t>
  </si>
  <si>
    <t>119</t>
  </si>
  <si>
    <t>73199019</t>
  </si>
  <si>
    <t>Vybavení kotelny III. kategorie dle ČSN 07 0703 a vyhl. 91/1993</t>
  </si>
  <si>
    <t>SOUBOR</t>
  </si>
  <si>
    <t>-1989892428</t>
  </si>
  <si>
    <t>120</t>
  </si>
  <si>
    <t>73199022</t>
  </si>
  <si>
    <t>Revizní kniha kotle</t>
  </si>
  <si>
    <t>-263938566</t>
  </si>
  <si>
    <t>122</t>
  </si>
  <si>
    <t>73199030</t>
  </si>
  <si>
    <t>Autorizované měření emisí</t>
  </si>
  <si>
    <t>-1242859949</t>
  </si>
  <si>
    <t>124</t>
  </si>
  <si>
    <t>930000104</t>
  </si>
  <si>
    <t>Uvedení kotle do provozu</t>
  </si>
  <si>
    <t>64</t>
  </si>
  <si>
    <t>-440543516</t>
  </si>
  <si>
    <t>125</t>
  </si>
  <si>
    <t>998731102</t>
  </si>
  <si>
    <t>Přesun hmot tonážní pro kotelny v objektech v do 12 m</t>
  </si>
  <si>
    <t>-130314704</t>
  </si>
  <si>
    <t>126</t>
  </si>
  <si>
    <t>998731181</t>
  </si>
  <si>
    <t>Příplatek k přesunu hmot tonážní 731 prováděný bez použití mechanizace</t>
  </si>
  <si>
    <t>-1814114653</t>
  </si>
  <si>
    <t>127</t>
  </si>
  <si>
    <t>998731193</t>
  </si>
  <si>
    <t>Příplatek k přesunu hmot tonážní 731 za zvětšený přesun do 500 m</t>
  </si>
  <si>
    <t>-880970514</t>
  </si>
  <si>
    <t>732199100</t>
  </si>
  <si>
    <t>Mtž orientačních štítků</t>
  </si>
  <si>
    <t>1799551703</t>
  </si>
  <si>
    <t>129</t>
  </si>
  <si>
    <t>73200050</t>
  </si>
  <si>
    <t>Orientacni stitky</t>
  </si>
  <si>
    <t>1024121140</t>
  </si>
  <si>
    <t>130</t>
  </si>
  <si>
    <t>7320030081</t>
  </si>
  <si>
    <t>Elektronicky regulovatelné oběhové čerpadlo s přírubovým připojením DN32</t>
  </si>
  <si>
    <t>937889752</t>
  </si>
  <si>
    <t xml:space="preserve">Poznámka k položce:_x000d_
viz. pozice 1.12 (specifikace viz. příloha D.1.4.a.3.01 LEGENDA)_x000d_
</t>
  </si>
  <si>
    <t>132</t>
  </si>
  <si>
    <t>73200300812</t>
  </si>
  <si>
    <t>Elektronicky regulovatelné oběhové čerpadlo se závitovým připojením DN32</t>
  </si>
  <si>
    <t>882508598</t>
  </si>
  <si>
    <t xml:space="preserve">Poznámka k položce:_x000d_
viz. pozice 1.13 (specifikace viz. příloha D.1.4.a.3.01 LEGENDA)_x000d_
</t>
  </si>
  <si>
    <t>250</t>
  </si>
  <si>
    <t>73200300815</t>
  </si>
  <si>
    <t>-1706856102</t>
  </si>
  <si>
    <t xml:space="preserve">Poznámka k položce:_x000d_
viz. pozice 1.14 (specifikace viz. příloha D.1.4.a.3.01 LEGENDA)_x000d_
</t>
  </si>
  <si>
    <t>251</t>
  </si>
  <si>
    <t>73200300816</t>
  </si>
  <si>
    <t>Elektronicky regulovatelné oběhové čerpadlo se závitovým připojením DN25</t>
  </si>
  <si>
    <t>-244952038</t>
  </si>
  <si>
    <t xml:space="preserve">Poznámka k položce:_x000d_
viz. pozice 1.10 (specifikace viz. příloha D.1.4.a.3.01 LEGENDA)_x000d_
</t>
  </si>
  <si>
    <t>68</t>
  </si>
  <si>
    <t>732429212</t>
  </si>
  <si>
    <t>Montáž čerpadla oběhového mokroběžného závitového DN 25</t>
  </si>
  <si>
    <t>799535475</t>
  </si>
  <si>
    <t>69</t>
  </si>
  <si>
    <t>732429215</t>
  </si>
  <si>
    <t>Montáž čerpadla oběhového mokroběžného závitového DN 32</t>
  </si>
  <si>
    <t>1860814950</t>
  </si>
  <si>
    <t>252</t>
  </si>
  <si>
    <t>732429221</t>
  </si>
  <si>
    <t>Montáž čerpadla oběhového mokroběžného přírubového DN 32 jednodílné</t>
  </si>
  <si>
    <t>-1993484563</t>
  </si>
  <si>
    <t>137</t>
  </si>
  <si>
    <t>73201702</t>
  </si>
  <si>
    <t>Kombinovaný rozdělovač sběrač Modul 200, PN 0,6 MPa</t>
  </si>
  <si>
    <t>-1268325327</t>
  </si>
  <si>
    <t>Poznámka k položce:_x000d_
- včetně izolace a 2x stavitelných konzol_x000d_
viz. pozice 1.11 (specifikace viz. příloha D.1.4.a.3.01 LEGENDA)</t>
  </si>
  <si>
    <t>136</t>
  </si>
  <si>
    <t>73221930211</t>
  </si>
  <si>
    <t>Montáž kombinovaného rozdělovače a sběrače modul 200</t>
  </si>
  <si>
    <t>-1536232658</t>
  </si>
  <si>
    <t>244</t>
  </si>
  <si>
    <t>7320170212</t>
  </si>
  <si>
    <t>Expanzní automat - vyrovnávací a doplňovací zařízení s MODBUS vybavením</t>
  </si>
  <si>
    <t>-314559466</t>
  </si>
  <si>
    <t>Poznámka k položce:_x000d_
viz. pozice 1.05 (specifikace viz. příloha D.1.4.a.3.01 LEGENDA)</t>
  </si>
  <si>
    <t>248</t>
  </si>
  <si>
    <t>732024200</t>
  </si>
  <si>
    <t>Beztlaká expanzní nádoba o objemu 600 litrů, s vyměnitelným butylovým vakem</t>
  </si>
  <si>
    <t>633670814</t>
  </si>
  <si>
    <t>Poznámka k položce:_x000d_
viz. pozice 1.06 (specifikace viz. příloha D.1.4.a.3.01 LEGENDA)</t>
  </si>
  <si>
    <t>249</t>
  </si>
  <si>
    <t>732024314</t>
  </si>
  <si>
    <t xml:space="preserve">Souprava propoj G1 -nádoba </t>
  </si>
  <si>
    <t>1482866325</t>
  </si>
  <si>
    <t>247</t>
  </si>
  <si>
    <t>73221930111</t>
  </si>
  <si>
    <t>Montáž expanzního automatického zařízení</t>
  </si>
  <si>
    <t>-1013464379</t>
  </si>
  <si>
    <t>242</t>
  </si>
  <si>
    <t>732017449</t>
  </si>
  <si>
    <t>Ohřívač vody o objemu 500 litrů</t>
  </si>
  <si>
    <t>1762746389</t>
  </si>
  <si>
    <t>Poznámka k položce:_x000d_
viz. pozice 1.09 (specifikace viz. příloha D.1.4.a.3.01 LEGENDA)</t>
  </si>
  <si>
    <t>135</t>
  </si>
  <si>
    <t>732219301</t>
  </si>
  <si>
    <t>Montáž ohříváku vody stojatého kombinovaného do 500 litrů</t>
  </si>
  <si>
    <t>839455323</t>
  </si>
  <si>
    <t>140</t>
  </si>
  <si>
    <t>732331613</t>
  </si>
  <si>
    <t>Nádoba tlaková expanzní s membránou závitové připojení PN 0,6 o objemu 18 l</t>
  </si>
  <si>
    <t>988941196</t>
  </si>
  <si>
    <t>Poznámka k položce:_x000d_
viz. pozice 1.02 (specifikace viz. příloha D.1.4.a.3.01 LEGENDA)</t>
  </si>
  <si>
    <t>142</t>
  </si>
  <si>
    <t>732331777</t>
  </si>
  <si>
    <t>Příslušenství k expanzním nádobám bezpečnostní uzávěr G 3/4 k měření tlaku</t>
  </si>
  <si>
    <t>342675562</t>
  </si>
  <si>
    <t>144</t>
  </si>
  <si>
    <t>998732102</t>
  </si>
  <si>
    <t>Přesun hmot tonážní pro strojovny v objektech v do 12 m</t>
  </si>
  <si>
    <t>1077958641</t>
  </si>
  <si>
    <t>145</t>
  </si>
  <si>
    <t>998732193</t>
  </si>
  <si>
    <t>Příplatek k přesunu hmot tonážní 732 za zvětšený přesun do 500 m</t>
  </si>
  <si>
    <t>2139797945</t>
  </si>
  <si>
    <t>Ústřední vytápění - rozvodné potrubí</t>
  </si>
  <si>
    <t>146</t>
  </si>
  <si>
    <t>733111114</t>
  </si>
  <si>
    <t>Potrubí ocelové závitové bezešvé běžné v kotelnách nebo strojovnách DN 20</t>
  </si>
  <si>
    <t>-1398165019</t>
  </si>
  <si>
    <t>148</t>
  </si>
  <si>
    <t>733111116</t>
  </si>
  <si>
    <t>Potrubí ocelové závitové bezešvé běžné v kotelnách nebo strojovnách DN 32</t>
  </si>
  <si>
    <t>-908155238</t>
  </si>
  <si>
    <t>149</t>
  </si>
  <si>
    <t>733111117</t>
  </si>
  <si>
    <t>Potrubí ocelové závitové bezešvé běžné v kotelnách nebo strojovnách DN 40</t>
  </si>
  <si>
    <t>1986473488</t>
  </si>
  <si>
    <t>150</t>
  </si>
  <si>
    <t>733111118</t>
  </si>
  <si>
    <t>Potrubí ocelové závitové bezešvé běžné v kotelnách nebo strojovnách DN 50</t>
  </si>
  <si>
    <t>-1581066294</t>
  </si>
  <si>
    <t>151</t>
  </si>
  <si>
    <t>733121222</t>
  </si>
  <si>
    <t>Potrubí ocelové hladké bezešvé v kotelnách nebo strojovnách D 76x3,2</t>
  </si>
  <si>
    <t>916810440</t>
  </si>
  <si>
    <t>271</t>
  </si>
  <si>
    <t>733121225</t>
  </si>
  <si>
    <t>Potrubí ocelové hladké bezešvé v kotelnách nebo strojovnách D 89x3,6</t>
  </si>
  <si>
    <t>-1191703264</t>
  </si>
  <si>
    <t>153</t>
  </si>
  <si>
    <t>733121232</t>
  </si>
  <si>
    <t>Potrubí ocelové hladké bezešvé v kotelnách nebo strojovnách D 133x4,5</t>
  </si>
  <si>
    <t>1818001701</t>
  </si>
  <si>
    <t>269</t>
  </si>
  <si>
    <t>73300010101</t>
  </si>
  <si>
    <t>Předizolované plastové potrubí 110x10mm</t>
  </si>
  <si>
    <t>bm</t>
  </si>
  <si>
    <t>-301018156</t>
  </si>
  <si>
    <t>270</t>
  </si>
  <si>
    <t>7330001031</t>
  </si>
  <si>
    <t>Přechodová spojka 110x10-G3 AG, 6 bar</t>
  </si>
  <si>
    <t>2036743301</t>
  </si>
  <si>
    <t>314</t>
  </si>
  <si>
    <t>7330001034</t>
  </si>
  <si>
    <t xml:space="preserve">Koleno-G3 </t>
  </si>
  <si>
    <t>550121306</t>
  </si>
  <si>
    <t>272</t>
  </si>
  <si>
    <t>7330001032</t>
  </si>
  <si>
    <t>pryžová koncová zátka 110/200mm se svěrným kroužkem a sponou</t>
  </si>
  <si>
    <t>-1786434566</t>
  </si>
  <si>
    <t>273</t>
  </si>
  <si>
    <t>7330001033</t>
  </si>
  <si>
    <t>stěnová průchodka bez odolnosti proti tlakové vodě 200/250</t>
  </si>
  <si>
    <t>-122931435</t>
  </si>
  <si>
    <t>Poznámka k položce:_x000d_
se smrštovacím rukávem</t>
  </si>
  <si>
    <t>315</t>
  </si>
  <si>
    <t>7330001035</t>
  </si>
  <si>
    <t>Izolační souprava kolena na prumer 200mm</t>
  </si>
  <si>
    <t>-118683772</t>
  </si>
  <si>
    <t>298</t>
  </si>
  <si>
    <t>733174028111</t>
  </si>
  <si>
    <t>montáž předizolovaného potrubí včetně průchodek</t>
  </si>
  <si>
    <t>-77218807</t>
  </si>
  <si>
    <t>154</t>
  </si>
  <si>
    <t>733141102</t>
  </si>
  <si>
    <t>Odvzduš nádoba z trubek ocel -DN 50</t>
  </si>
  <si>
    <t>541938699</t>
  </si>
  <si>
    <t>155</t>
  </si>
  <si>
    <t>733190107</t>
  </si>
  <si>
    <t>Zkouška těs potrubí závit -DN 40</t>
  </si>
  <si>
    <t>1634680486</t>
  </si>
  <si>
    <t>156</t>
  </si>
  <si>
    <t>733190108</t>
  </si>
  <si>
    <t>Zkouška těs ocel potrubí závit -50</t>
  </si>
  <si>
    <t>-1364082587</t>
  </si>
  <si>
    <t>157</t>
  </si>
  <si>
    <t>733190225</t>
  </si>
  <si>
    <t>Zkouška těs potrubí hlad -D89/5,0</t>
  </si>
  <si>
    <t>-1796430675</t>
  </si>
  <si>
    <t>158</t>
  </si>
  <si>
    <t>733190232</t>
  </si>
  <si>
    <t>Zkouška těsnosti potrubí ocelové hladké přes D 89x5,0 do D 133x5,0</t>
  </si>
  <si>
    <t>1013228602</t>
  </si>
  <si>
    <t>274</t>
  </si>
  <si>
    <t>733391104</t>
  </si>
  <si>
    <t>Zkouška těsnosti potrubí plastové do D 90x8,2</t>
  </si>
  <si>
    <t>1149790256</t>
  </si>
  <si>
    <t>316</t>
  </si>
  <si>
    <t>998733102</t>
  </si>
  <si>
    <t>Přesun hmot tonážní pro rozvody potrubí v objektech v do 12 m</t>
  </si>
  <si>
    <t>-395152704</t>
  </si>
  <si>
    <t>160</t>
  </si>
  <si>
    <t>998733193</t>
  </si>
  <si>
    <t>Příplatek k přesunu hmot tonážní 733 za zvětšený přesun do 500 m</t>
  </si>
  <si>
    <t>1563350149</t>
  </si>
  <si>
    <t>161</t>
  </si>
  <si>
    <t>732004543</t>
  </si>
  <si>
    <t>Ventil směšovací 3-cestný DN32-kvs=16</t>
  </si>
  <si>
    <t>1001964451</t>
  </si>
  <si>
    <t xml:space="preserve">Poznámka k položce:_x000d_
viz. pozice 1.15 (specifikace viz. příloha D.1.4.a.3.01 LEGENDA)_x000d_
</t>
  </si>
  <si>
    <t>162</t>
  </si>
  <si>
    <t>7320045431</t>
  </si>
  <si>
    <t>Ventil směšovací 3-cestný DN40-kvs=25</t>
  </si>
  <si>
    <t>1090258190</t>
  </si>
  <si>
    <t xml:space="preserve">Poznámka k položce:_x000d_
viz. pozice 1.16 (specifikace viz. příloha D.1.4.a.3.01 LEGENDA)_x000d_
</t>
  </si>
  <si>
    <t>167</t>
  </si>
  <si>
    <t>7340015101</t>
  </si>
  <si>
    <t>Přírubový odlučovač a odplyňovač nečistit DN 125, s neodýmovými magnety a vypouštěním</t>
  </si>
  <si>
    <t>-857710243</t>
  </si>
  <si>
    <t>Poznámka k položce:_x000d_
viz. pozice 1.04 (specifikace viz. příloha D.1.4.a.3.01 LEGENDA)</t>
  </si>
  <si>
    <t>253</t>
  </si>
  <si>
    <t>7340015102</t>
  </si>
  <si>
    <t xml:space="preserve">Pojistka proti nedostatku vody </t>
  </si>
  <si>
    <t>-606984645</t>
  </si>
  <si>
    <t>Poznámka k položce:_x000d_
viz. pozice 1.19 (specifikace viz. příloha D.1.4.a.3.01 LEGENDA)</t>
  </si>
  <si>
    <t>284</t>
  </si>
  <si>
    <t>734109215</t>
  </si>
  <si>
    <t>Montáž armatury přírubové se dvěma přírubami PN 16 DN 65</t>
  </si>
  <si>
    <t>2105884014</t>
  </si>
  <si>
    <t>168</t>
  </si>
  <si>
    <t>734109218</t>
  </si>
  <si>
    <t>Montáž armatury přírubové se dvěma přírubami PN 16 DN 125</t>
  </si>
  <si>
    <t>2031816218</t>
  </si>
  <si>
    <t>260</t>
  </si>
  <si>
    <t>734121321</t>
  </si>
  <si>
    <t>Ventil přírubový zpětný samočinný přímý DN 125 PN 16 do 300°C do vodorovného potrubí</t>
  </si>
  <si>
    <t>-1076401753</t>
  </si>
  <si>
    <t>259</t>
  </si>
  <si>
    <t>734163428</t>
  </si>
  <si>
    <t>Filtr DN 80 PN 16 do 300°C z uhlíkové oceli s vypouštěcí zátkou</t>
  </si>
  <si>
    <t>689958750</t>
  </si>
  <si>
    <t>169</t>
  </si>
  <si>
    <t>734163430</t>
  </si>
  <si>
    <t>Filtr DN 125 PN 16 do 300°C z uhlíkové oceli s vypouštěcí přírubou</t>
  </si>
  <si>
    <t>-676263670</t>
  </si>
  <si>
    <t>170</t>
  </si>
  <si>
    <t>734193115</t>
  </si>
  <si>
    <t>Klapka mezipřírubová uzavírací DN 65 PN 16 do 120°C disk tvárná litina</t>
  </si>
  <si>
    <t>-1374304436</t>
  </si>
  <si>
    <t>258</t>
  </si>
  <si>
    <t>734193116</t>
  </si>
  <si>
    <t>Klapka mezipřírubová uzavírací DN 80 PN 16 do 120°C disk tvárná litina</t>
  </si>
  <si>
    <t>1014838187</t>
  </si>
  <si>
    <t>171</t>
  </si>
  <si>
    <t>734193118</t>
  </si>
  <si>
    <t>Klapka mezipřírubová uzavírací DN 125 PN 16 do 120°C disk tvárná litina</t>
  </si>
  <si>
    <t>-1402978067</t>
  </si>
  <si>
    <t>172</t>
  </si>
  <si>
    <t>734209102</t>
  </si>
  <si>
    <t>Montáž armatury závitové s jedním závitem G 3/8</t>
  </si>
  <si>
    <t>2109544333</t>
  </si>
  <si>
    <t>173</t>
  </si>
  <si>
    <t>734209103</t>
  </si>
  <si>
    <t>Montáž armatury závitové s jedním závitem G 1/2</t>
  </si>
  <si>
    <t>1931769375</t>
  </si>
  <si>
    <t>283</t>
  </si>
  <si>
    <t>734209105</t>
  </si>
  <si>
    <t>Montáž armatury závitové s jedním závitem G 1</t>
  </si>
  <si>
    <t>1466678000</t>
  </si>
  <si>
    <t>176</t>
  </si>
  <si>
    <t>734209114</t>
  </si>
  <si>
    <t>Montáž armatury závitové s dvěma závity G 3/4</t>
  </si>
  <si>
    <t>1825943887</t>
  </si>
  <si>
    <t>178</t>
  </si>
  <si>
    <t>734209117</t>
  </si>
  <si>
    <t>Montáž armatury závitové s dvěma závity G 6/4</t>
  </si>
  <si>
    <t>1126595112</t>
  </si>
  <si>
    <t>285</t>
  </si>
  <si>
    <t>734209119</t>
  </si>
  <si>
    <t>Montáž armatury závitové s dvěma závity G 2 1/2</t>
  </si>
  <si>
    <t>1106819130</t>
  </si>
  <si>
    <t>282</t>
  </si>
  <si>
    <t>734209126</t>
  </si>
  <si>
    <t>Montáž armatury závitové s třemi závity G 5/4</t>
  </si>
  <si>
    <t>1590746565</t>
  </si>
  <si>
    <t>182</t>
  </si>
  <si>
    <t>734209127</t>
  </si>
  <si>
    <t>Montáž armatury závitové s třemi závity G 6/4</t>
  </si>
  <si>
    <t>-296678221</t>
  </si>
  <si>
    <t>312</t>
  </si>
  <si>
    <t>734242418</t>
  </si>
  <si>
    <t>Ventil závitový zpětný přímý G 2 1/2 PN 16 do 110°C</t>
  </si>
  <si>
    <t>32869617</t>
  </si>
  <si>
    <t>313</t>
  </si>
  <si>
    <t>734242419</t>
  </si>
  <si>
    <t>Ventil závitový zpětný přímý G 3 PN 16 do 110°C</t>
  </si>
  <si>
    <t>367516248</t>
  </si>
  <si>
    <t>264</t>
  </si>
  <si>
    <t>734261235</t>
  </si>
  <si>
    <t>Šroubení topenářské přímé G 1 PN 16 do 120°C</t>
  </si>
  <si>
    <t>1532534753</t>
  </si>
  <si>
    <t>185</t>
  </si>
  <si>
    <t>734411102</t>
  </si>
  <si>
    <t>Teploměr technický s pevným stonkem a jímkou zadní připojení průměr 63 mm délky 75 mm</t>
  </si>
  <si>
    <t>892406467</t>
  </si>
  <si>
    <t>186</t>
  </si>
  <si>
    <t>734411143.1</t>
  </si>
  <si>
    <t>Teploměr 2kov stonek jímka DTU160mm</t>
  </si>
  <si>
    <t>1589609217</t>
  </si>
  <si>
    <t>187</t>
  </si>
  <si>
    <t>551212880</t>
  </si>
  <si>
    <t>ventil automatický odvzdušňovací, svislý + zpětný ventil, mosaz R99/1 3/8"</t>
  </si>
  <si>
    <t>-1636710898</t>
  </si>
  <si>
    <t>190</t>
  </si>
  <si>
    <t>55114152</t>
  </si>
  <si>
    <t>kohout kulový PN35, T 185°C, plnoprůtokový, nikl, páčka, 1"1/2 červený</t>
  </si>
  <si>
    <t>-1459156613</t>
  </si>
  <si>
    <t>192</t>
  </si>
  <si>
    <t>73400224</t>
  </si>
  <si>
    <t>vypouštěcí kohout kulový G 1/2</t>
  </si>
  <si>
    <t>-79184430</t>
  </si>
  <si>
    <t>193</t>
  </si>
  <si>
    <t>734004481</t>
  </si>
  <si>
    <t>Poj.ventil 1" x 1 1/4" 4,0bar</t>
  </si>
  <si>
    <t>1074552325</t>
  </si>
  <si>
    <t>195</t>
  </si>
  <si>
    <t>7340001481</t>
  </si>
  <si>
    <t xml:space="preserve">Mezipřírubová klapka DN65,  se servopohonem 230V, otevřeno/zavřeno</t>
  </si>
  <si>
    <t>1817228217</t>
  </si>
  <si>
    <t xml:space="preserve">Poznámka k položce:_x000d_
viz. pozice 1.03 (specifikace viz. příloha D.1.4.a.3.01 LEGENDA)_x000d_
</t>
  </si>
  <si>
    <t>254</t>
  </si>
  <si>
    <t>7340001502</t>
  </si>
  <si>
    <t>Kulový kohout 2 cestný závitový DN40 se servopohonem</t>
  </si>
  <si>
    <t>-344891268</t>
  </si>
  <si>
    <t xml:space="preserve">Poznámka k položce:_x000d_
viz. pozice 1.17 (specifikace viz. příloha D.1.4.a.3.01 LEGENDA)_x000d_
</t>
  </si>
  <si>
    <t>197</t>
  </si>
  <si>
    <t>55117238.IVR</t>
  </si>
  <si>
    <t>Filtr závitový - 2 1/2"FF; 600 µm; Kv 60,00</t>
  </si>
  <si>
    <t>957387515</t>
  </si>
  <si>
    <t>199</t>
  </si>
  <si>
    <t>55117236.IVR</t>
  </si>
  <si>
    <t>Filtr závitový - 6/4"FF; 500 µm; Kv 24,50</t>
  </si>
  <si>
    <t>-79189499</t>
  </si>
  <si>
    <t>202</t>
  </si>
  <si>
    <t>55121201</t>
  </si>
  <si>
    <t>závitový zpětný ventil 1"1/2</t>
  </si>
  <si>
    <t>-273852884</t>
  </si>
  <si>
    <t>205</t>
  </si>
  <si>
    <t>734421130</t>
  </si>
  <si>
    <t>Tlakoměr deformační č.03313 d 160 rozsah 0-400 kPa top.</t>
  </si>
  <si>
    <t>-1061287801</t>
  </si>
  <si>
    <t>206</t>
  </si>
  <si>
    <t>734424921</t>
  </si>
  <si>
    <t>Kohout čepový K70-181-716 M 20/1,5</t>
  </si>
  <si>
    <t>-1445616907</t>
  </si>
  <si>
    <t>184</t>
  </si>
  <si>
    <t>734391114</t>
  </si>
  <si>
    <t>Kondenz smyčka AN 137-530 B zahnutá</t>
  </si>
  <si>
    <t>206539698</t>
  </si>
  <si>
    <t>207</t>
  </si>
  <si>
    <t>734494212</t>
  </si>
  <si>
    <t>Návarky trubkový závit G 3/8</t>
  </si>
  <si>
    <t>-2056945327</t>
  </si>
  <si>
    <t>208</t>
  </si>
  <si>
    <t>734494213</t>
  </si>
  <si>
    <t>Návarky trubkový závit G 1/2</t>
  </si>
  <si>
    <t>-1477383462</t>
  </si>
  <si>
    <t>263</t>
  </si>
  <si>
    <t>734494215</t>
  </si>
  <si>
    <t>Návarek s trubkovým závitem G 1</t>
  </si>
  <si>
    <t>936283314</t>
  </si>
  <si>
    <t>210</t>
  </si>
  <si>
    <t>734499211</t>
  </si>
  <si>
    <t>Mtž návarku M 20x1,5</t>
  </si>
  <si>
    <t>304752074</t>
  </si>
  <si>
    <t>317</t>
  </si>
  <si>
    <t>998734102</t>
  </si>
  <si>
    <t>Přesun hmot tonážní pro armatury v objektech v do 12 m</t>
  </si>
  <si>
    <t>-508694397</t>
  </si>
  <si>
    <t>212</t>
  </si>
  <si>
    <t>998734193</t>
  </si>
  <si>
    <t>Příplatek k přesunu hmot tonážní 734 za zvětšený přesun do 500 m</t>
  </si>
  <si>
    <t>-780826131</t>
  </si>
  <si>
    <t>213</t>
  </si>
  <si>
    <t>75142910010110</t>
  </si>
  <si>
    <t>Diagonální ventilátor do kruhového potrubí DN200, včetně spojovacích manžet (2 ks)</t>
  </si>
  <si>
    <t>-122355531</t>
  </si>
  <si>
    <t>Poznámka k položce:_x000d_
viz. pozice VZT.01 (specifikace viz. příloha D.1.4.a.3.01 LEGENDA)</t>
  </si>
  <si>
    <t>214</t>
  </si>
  <si>
    <t>75142910010111</t>
  </si>
  <si>
    <t>škrtící klapka DN200</t>
  </si>
  <si>
    <t>1700288523</t>
  </si>
  <si>
    <t>Poznámka k položce:_x000d_
viz. pozice VZT.02 (specifikace viz. příloha D.1.4.a.3.01 LEGENDA)</t>
  </si>
  <si>
    <t>290</t>
  </si>
  <si>
    <t>75142910010112</t>
  </si>
  <si>
    <t>vyústka nastavitelná 525x85mm, R3</t>
  </si>
  <si>
    <t>-2108035464</t>
  </si>
  <si>
    <t>Poznámka k položce:_x000d_
viz. pozice VZT.03 (specifikace viz. příloha D.1.4.a.3.01 LEGENDA)</t>
  </si>
  <si>
    <t>215</t>
  </si>
  <si>
    <t>75142910010116</t>
  </si>
  <si>
    <t>Montážní, spojovací a těsnící materiál</t>
  </si>
  <si>
    <t>kg</t>
  </si>
  <si>
    <t>205116405</t>
  </si>
  <si>
    <t>292</t>
  </si>
  <si>
    <t>75142910010117</t>
  </si>
  <si>
    <t>mřížka kovová 200x150mm 70% volné plochy</t>
  </si>
  <si>
    <t>-1094175815</t>
  </si>
  <si>
    <t>293</t>
  </si>
  <si>
    <t>75142910010118</t>
  </si>
  <si>
    <t>mřížka protidešťová kovová 250x250mm 70% volné plochy</t>
  </si>
  <si>
    <t>-13474384</t>
  </si>
  <si>
    <t>294</t>
  </si>
  <si>
    <t>75142910010119</t>
  </si>
  <si>
    <t>mřížka kovová průměr 200mm 70% volné plochy</t>
  </si>
  <si>
    <t>-616546935</t>
  </si>
  <si>
    <t>216</t>
  </si>
  <si>
    <t>751133012</t>
  </si>
  <si>
    <t>Mtž vent diag ntl potrubního nevýbušného D do 200 mm</t>
  </si>
  <si>
    <t>1714140926</t>
  </si>
  <si>
    <t>217</t>
  </si>
  <si>
    <t>751240731118</t>
  </si>
  <si>
    <t>Montáž závěsů potrubí, nosnosti do 10 kg</t>
  </si>
  <si>
    <t>1855083319</t>
  </si>
  <si>
    <t>291</t>
  </si>
  <si>
    <t>751311241</t>
  </si>
  <si>
    <t>Mtž vyústi velkoplošné výšky do 2 m kruhové D do 200 mm</t>
  </si>
  <si>
    <t>1425736553</t>
  </si>
  <si>
    <t>295</t>
  </si>
  <si>
    <t>751398012</t>
  </si>
  <si>
    <t>Mtž větrací mřížky na kruhové potrubí D do 200 mm</t>
  </si>
  <si>
    <t>1750677958</t>
  </si>
  <si>
    <t>297</t>
  </si>
  <si>
    <t>751398021</t>
  </si>
  <si>
    <t>Mtž větrací mřížky stěnové do 0,040 m2</t>
  </si>
  <si>
    <t>1176101300</t>
  </si>
  <si>
    <t>296</t>
  </si>
  <si>
    <t>751398022</t>
  </si>
  <si>
    <t>Mtž větrací mřížky stěnové do 0,100 m2</t>
  </si>
  <si>
    <t>-384701572</t>
  </si>
  <si>
    <t>289</t>
  </si>
  <si>
    <t>751510012</t>
  </si>
  <si>
    <t>Vzduchotechnické potrubí pozink čtyřhranné průřezu do 0,07 m2</t>
  </si>
  <si>
    <t>915097508</t>
  </si>
  <si>
    <t>218</t>
  </si>
  <si>
    <t>751510042</t>
  </si>
  <si>
    <t>Vzduchotechnické potrubí pozink kruhové spirálně vinuté D do 200 mm</t>
  </si>
  <si>
    <t>-1673053220</t>
  </si>
  <si>
    <t>286</t>
  </si>
  <si>
    <t>751514679</t>
  </si>
  <si>
    <t>Mtž škrtící klapky do plech potrubí kruhové bez příruby D do 200 mm</t>
  </si>
  <si>
    <t>-1642656348</t>
  </si>
  <si>
    <t>221</t>
  </si>
  <si>
    <t>998751101</t>
  </si>
  <si>
    <t>Přesun hmot tonážní pro vzduchotechniku v objektech v do 12 m</t>
  </si>
  <si>
    <t>634014845</t>
  </si>
  <si>
    <t>767</t>
  </si>
  <si>
    <t>kovove stavebni konstrukce</t>
  </si>
  <si>
    <t>222</t>
  </si>
  <si>
    <t>767995101</t>
  </si>
  <si>
    <t>Mtž atypická zámečnická kce -5kg</t>
  </si>
  <si>
    <t>1740348422</t>
  </si>
  <si>
    <t>223</t>
  </si>
  <si>
    <t>76700136</t>
  </si>
  <si>
    <t>Uložení potrubí (záv. tyče, objímky, úchyty)</t>
  </si>
  <si>
    <t>KG</t>
  </si>
  <si>
    <t>-929006857</t>
  </si>
  <si>
    <t>224</t>
  </si>
  <si>
    <t>998767101</t>
  </si>
  <si>
    <t>Přesun zámečnické kce objekt v -36m</t>
  </si>
  <si>
    <t>-1534568914</t>
  </si>
  <si>
    <t>783</t>
  </si>
  <si>
    <t xml:space="preserve"> natery</t>
  </si>
  <si>
    <t>311</t>
  </si>
  <si>
    <t>783327101</t>
  </si>
  <si>
    <t>Krycí jednonásobný akrylátový nátěr zámečnických konstrukcí</t>
  </si>
  <si>
    <t>-925058239</t>
  </si>
  <si>
    <t>226</t>
  </si>
  <si>
    <t>783624651</t>
  </si>
  <si>
    <t>Základní antikorozní jednonásobný akrylátový nátěr potrubí DN do 50 mm</t>
  </si>
  <si>
    <t>-21756701</t>
  </si>
  <si>
    <t>227</t>
  </si>
  <si>
    <t>783624661</t>
  </si>
  <si>
    <t>Základní antikorozní jednonásobný akrylátový nátěr potrubí DN do 100 mm</t>
  </si>
  <si>
    <t>-1869859880</t>
  </si>
  <si>
    <t>228</t>
  </si>
  <si>
    <t>783624671</t>
  </si>
  <si>
    <t>Základní antikorozní jednonásobný akrylátový nátěr potrubí DN do 150 mm</t>
  </si>
  <si>
    <t>-1876254641</t>
  </si>
  <si>
    <t>229</t>
  </si>
  <si>
    <t>783627601</t>
  </si>
  <si>
    <t>Krycí jednonásobný akrylátový nátěr potrubí DN do 50 mm</t>
  </si>
  <si>
    <t>1723256687</t>
  </si>
  <si>
    <t>230</t>
  </si>
  <si>
    <t>783627621</t>
  </si>
  <si>
    <t>Krycí jednonásobný akrylátový nátěr potrubí DN do 100 mm</t>
  </si>
  <si>
    <t>1927643496</t>
  </si>
  <si>
    <t>231</t>
  </si>
  <si>
    <t>783627641</t>
  </si>
  <si>
    <t>Krycí jednonásobný akrylátový nátěr potrubí DN do 150 mm</t>
  </si>
  <si>
    <t>-179839085</t>
  </si>
  <si>
    <t>Hodinové a zůčtovací sazby</t>
  </si>
  <si>
    <t>232</t>
  </si>
  <si>
    <t>114117794</t>
  </si>
  <si>
    <t>233</t>
  </si>
  <si>
    <t>930000020</t>
  </si>
  <si>
    <t>Zkouška zařízení dle oddílu 8 ČSN 06 0310/2006</t>
  </si>
  <si>
    <t>1634708334</t>
  </si>
  <si>
    <t>234</t>
  </si>
  <si>
    <t>990990011</t>
  </si>
  <si>
    <t>Revize plynoinstalace</t>
  </si>
  <si>
    <t>512</t>
  </si>
  <si>
    <t>1986520402</t>
  </si>
  <si>
    <t>235</t>
  </si>
  <si>
    <t>990990013</t>
  </si>
  <si>
    <t>Revizní kniha plynovodu</t>
  </si>
  <si>
    <t>-149604430</t>
  </si>
  <si>
    <t>236</t>
  </si>
  <si>
    <t>990990012</t>
  </si>
  <si>
    <t>Spotřeba zemního plynu pro topnou zkoušku</t>
  </si>
  <si>
    <t>-631563068</t>
  </si>
  <si>
    <t>238</t>
  </si>
  <si>
    <t>930004004</t>
  </si>
  <si>
    <t>Odvzdušněním systému objektu</t>
  </si>
  <si>
    <t>-168893754</t>
  </si>
  <si>
    <t xml:space="preserve">160519_M_UT-SO02 - Gymnázium Blansko - rekonstrukce rozvodů teplé a studené vody, odpadů, topné soustavy a kotelny </t>
  </si>
  <si>
    <t>Montáž strojovny SO-02, UT a ZTI</t>
  </si>
  <si>
    <t>166</t>
  </si>
  <si>
    <t>-132656922</t>
  </si>
  <si>
    <t>63154022</t>
  </si>
  <si>
    <t>pouzdro izolační potrubní z minerální vlny s Al fólií max. 250/100 °C 54/50mm</t>
  </si>
  <si>
    <t>-2135484081</t>
  </si>
  <si>
    <t>2126530039</t>
  </si>
  <si>
    <t>758567013</t>
  </si>
  <si>
    <t>-842308269</t>
  </si>
  <si>
    <t>713000513</t>
  </si>
  <si>
    <t>ZTI: Izolace polyethylen 64-13 hadice 2m, šedá</t>
  </si>
  <si>
    <t>-802827595</t>
  </si>
  <si>
    <t>163</t>
  </si>
  <si>
    <t>713000492</t>
  </si>
  <si>
    <t>ZTI: Izolace polyethylen 42-20 hadice 2m, šedá</t>
  </si>
  <si>
    <t>-2093995156</t>
  </si>
  <si>
    <t>165</t>
  </si>
  <si>
    <t>713000489</t>
  </si>
  <si>
    <t>ZTI: Izolace polyethylen 42-13 hadice 2m, šedá</t>
  </si>
  <si>
    <t>1572005148</t>
  </si>
  <si>
    <t>164</t>
  </si>
  <si>
    <t>713000484</t>
  </si>
  <si>
    <t>ZTI: Izolace polyethylen 35-20 hadice 2m, šedá</t>
  </si>
  <si>
    <t>1080947183</t>
  </si>
  <si>
    <t>-1749043576</t>
  </si>
  <si>
    <t>13</t>
  </si>
  <si>
    <t>-1918447625</t>
  </si>
  <si>
    <t>713463411</t>
  </si>
  <si>
    <t>Montáž izolace tepelné potrubí a ohybů návlekovými izolačními pouzdry</t>
  </si>
  <si>
    <t>-1981169533</t>
  </si>
  <si>
    <t>-915698594</t>
  </si>
  <si>
    <t>138</t>
  </si>
  <si>
    <t>151879473</t>
  </si>
  <si>
    <t>139</t>
  </si>
  <si>
    <t>722174025</t>
  </si>
  <si>
    <t>Potrubí vodovodní plastové PPR-RCT svar polyfuze PN 22 D40 x 4,5 mm</t>
  </si>
  <si>
    <t>-1828029883</t>
  </si>
  <si>
    <t>722174027</t>
  </si>
  <si>
    <t>Potrubí vodovodní plastové PPR-RCT svar polyfuze PN 22 D63 x 7,1 mm</t>
  </si>
  <si>
    <t>-1878971877</t>
  </si>
  <si>
    <t>-288599715</t>
  </si>
  <si>
    <t>141</t>
  </si>
  <si>
    <t>722182014</t>
  </si>
  <si>
    <t>Podpůrný žlab pro potrubí D 40</t>
  </si>
  <si>
    <t>-2096215709</t>
  </si>
  <si>
    <t>722182016</t>
  </si>
  <si>
    <t>Podpůrný žlab pro potrubí D 63</t>
  </si>
  <si>
    <t>1964403662</t>
  </si>
  <si>
    <t>254678026</t>
  </si>
  <si>
    <t>143</t>
  </si>
  <si>
    <t>722224116</t>
  </si>
  <si>
    <t>Kohout plnicí nebo vypouštěcí G 3/4 PN 10 s jedním závitem</t>
  </si>
  <si>
    <t>-462660707</t>
  </si>
  <si>
    <t>722230103</t>
  </si>
  <si>
    <t>Ventil přímý G 1 se dvěma závity</t>
  </si>
  <si>
    <t>-1321787852</t>
  </si>
  <si>
    <t>722230104</t>
  </si>
  <si>
    <t>Ventil přímý G 5/4 se dvěma závity</t>
  </si>
  <si>
    <t>1616660249</t>
  </si>
  <si>
    <t>131</t>
  </si>
  <si>
    <t>722230106</t>
  </si>
  <si>
    <t>Ventil přímý G 2 se dvěma závity</t>
  </si>
  <si>
    <t>1690962434</t>
  </si>
  <si>
    <t>722231074</t>
  </si>
  <si>
    <t>Ventil zpětný mosazný G 1 PN 10 do 110°C se dvěma závity</t>
  </si>
  <si>
    <t>-2145423689</t>
  </si>
  <si>
    <t>147</t>
  </si>
  <si>
    <t>722231075</t>
  </si>
  <si>
    <t>Ventil zpětný mosazný G 5/4 PN 10 do 110°C se dvěma závity</t>
  </si>
  <si>
    <t>1041922801</t>
  </si>
  <si>
    <t>722231142</t>
  </si>
  <si>
    <t>Ventil závitový pojistný rohový G 3/4x1 - 6bar</t>
  </si>
  <si>
    <t>363544243</t>
  </si>
  <si>
    <t>722234265</t>
  </si>
  <si>
    <t>Filtr mosazný G 1 PN 16 do 120°C s 2x vnitřním závitem</t>
  </si>
  <si>
    <t>1786224600</t>
  </si>
  <si>
    <t>732024455</t>
  </si>
  <si>
    <t>Nádoba exp. DD, 25l 10 bar bílá</t>
  </si>
  <si>
    <t>-1918344162</t>
  </si>
  <si>
    <t xml:space="preserve">Poznámka k položce:_x000d_
viz. pozice 2.02 (specifikace viz. příloha D.1.4.e.3.02 LEGENDA)_x000d_
</t>
  </si>
  <si>
    <t>722262302</t>
  </si>
  <si>
    <t>Vodoměr závitový vícevtokový mokroběžný do 40°C G 5/4 x 150 mm Qn 6 m3/h vertikální</t>
  </si>
  <si>
    <t>-1927096688</t>
  </si>
  <si>
    <t>152</t>
  </si>
  <si>
    <t>-933414518</t>
  </si>
  <si>
    <t>722290229</t>
  </si>
  <si>
    <t>Zkouška těsnosti vodovodního potrubí závitového do DN 100</t>
  </si>
  <si>
    <t>-1881714055</t>
  </si>
  <si>
    <t>133</t>
  </si>
  <si>
    <t>-570900189</t>
  </si>
  <si>
    <t>732000001</t>
  </si>
  <si>
    <t>Montáž doplňkové exp.nádoby</t>
  </si>
  <si>
    <t>1351165195</t>
  </si>
  <si>
    <t>732024470</t>
  </si>
  <si>
    <t>Držák na stěnu</t>
  </si>
  <si>
    <t>-79003541</t>
  </si>
  <si>
    <t>732003018</t>
  </si>
  <si>
    <t>cirkulační čerpadlo TV - nerez</t>
  </si>
  <si>
    <t>95682280</t>
  </si>
  <si>
    <t xml:space="preserve">Poznámka k položce:_x000d_
viz. pozice 2.03 (specifikace viz. příloha D.1.4.e.3.02 LEGENDA)_x000d_
</t>
  </si>
  <si>
    <t>732429212.1</t>
  </si>
  <si>
    <t>-1006035314</t>
  </si>
  <si>
    <t>159</t>
  </si>
  <si>
    <t>734261236</t>
  </si>
  <si>
    <t>Šroubení topenářské přímé G 5/4 PN 16 do 120°C</t>
  </si>
  <si>
    <t>31618113</t>
  </si>
  <si>
    <t>1878643410</t>
  </si>
  <si>
    <t>-1209390974</t>
  </si>
  <si>
    <t>134</t>
  </si>
  <si>
    <t>1279021296</t>
  </si>
  <si>
    <t>-1839245984</t>
  </si>
  <si>
    <t>1677323766</t>
  </si>
  <si>
    <t>-1985772012</t>
  </si>
  <si>
    <t xml:space="preserve">Poznámka k položce:_x000d_
viz. pozice 2.04 (specifikace viz. příloha D.1.4.a.3.02 LEGENDA)_x000d_
</t>
  </si>
  <si>
    <t>73200300817</t>
  </si>
  <si>
    <t>7337380</t>
  </si>
  <si>
    <t xml:space="preserve">Poznámka k položce:_x000d_
viz. pozice 2.05 (specifikace viz. příloha D.1.4.a.3.02 LEGENDA)_x000d_
</t>
  </si>
  <si>
    <t>73200300818</t>
  </si>
  <si>
    <t>461105906</t>
  </si>
  <si>
    <t xml:space="preserve">Poznámka k položce:_x000d_
viz. pozice 2.06 (specifikace viz. příloha D.1.4.a.3.02 LEGENDA)_x000d_
</t>
  </si>
  <si>
    <t>1615480947</t>
  </si>
  <si>
    <t>390737151</t>
  </si>
  <si>
    <t>Poznámka k položce:_x000d_
viz. pozice 2.08 (specifikace viz. příloha D.1.4.a.3.02 LEGENDA)</t>
  </si>
  <si>
    <t>Montáž kombinovaného rozdělovače a sběrače modul 150</t>
  </si>
  <si>
    <t>-522164532</t>
  </si>
  <si>
    <t>-997349522</t>
  </si>
  <si>
    <t>Kombinovaný rozdělovač sběrač Modul 150, PN 0,6 MPa</t>
  </si>
  <si>
    <t>509332145</t>
  </si>
  <si>
    <t>Poznámka k položce:_x000d_
- včetně izolace a 2x stavitelných konzol_x000d_
viz. pozice 2.03 (specifikace viz. příloha D.1.4.a.3.02 LEGENDA)</t>
  </si>
  <si>
    <t>1399614866</t>
  </si>
  <si>
    <t>1790451190</t>
  </si>
  <si>
    <t>733111115</t>
  </si>
  <si>
    <t>Potrubí ocelové závitové bezešvé běžné v kotelnách nebo strojovnách DN 25</t>
  </si>
  <si>
    <t>1951080857</t>
  </si>
  <si>
    <t>-914445308</t>
  </si>
  <si>
    <t>-1376984543</t>
  </si>
  <si>
    <t>-1368988624</t>
  </si>
  <si>
    <t>-2030726483</t>
  </si>
  <si>
    <t>123</t>
  </si>
  <si>
    <t>733122208</t>
  </si>
  <si>
    <t>Potrubí z uhlíkové oceli hladké spojované lisováním (54x1,5)</t>
  </si>
  <si>
    <t>2093050900</t>
  </si>
  <si>
    <t>1760084590</t>
  </si>
  <si>
    <t>-354036854</t>
  </si>
  <si>
    <t>-441163804</t>
  </si>
  <si>
    <t>-444376231</t>
  </si>
  <si>
    <t>733291102</t>
  </si>
  <si>
    <t>Zkouška těsnosti potrubí spojované lisováním do D 64x2</t>
  </si>
  <si>
    <t>-1178742621</t>
  </si>
  <si>
    <t>-7733342</t>
  </si>
  <si>
    <t>122649894</t>
  </si>
  <si>
    <t>Ventil směšovací 3-cestný DN25-kvs=10</t>
  </si>
  <si>
    <t>-73947947</t>
  </si>
  <si>
    <t xml:space="preserve">Poznámka k položce:_x000d_
viz. pozice 2.07 (specifikace viz. příloha D.1.4.a.3.02 LEGENDA)_x000d_
</t>
  </si>
  <si>
    <t>1741546792</t>
  </si>
  <si>
    <t>70</t>
  </si>
  <si>
    <t>-550487596</t>
  </si>
  <si>
    <t>71</t>
  </si>
  <si>
    <t>-2043673802</t>
  </si>
  <si>
    <t>74</t>
  </si>
  <si>
    <t>595497173</t>
  </si>
  <si>
    <t>734209118</t>
  </si>
  <si>
    <t>Montáž armatury závitové s dvěma závity G 2</t>
  </si>
  <si>
    <t>-531674757</t>
  </si>
  <si>
    <t>734209125</t>
  </si>
  <si>
    <t>Montáž armatury závitové s třemi závity G 1</t>
  </si>
  <si>
    <t>-461613521</t>
  </si>
  <si>
    <t>-2048410108</t>
  </si>
  <si>
    <t>-651507797</t>
  </si>
  <si>
    <t>-1054645998</t>
  </si>
  <si>
    <t>1203470034</t>
  </si>
  <si>
    <t>82</t>
  </si>
  <si>
    <t>1385450268</t>
  </si>
  <si>
    <t>55114154</t>
  </si>
  <si>
    <t>kohout kulový PN 35 T 185°C plnoprůtokový nikl páčka 2" červený</t>
  </si>
  <si>
    <t>1694548855</t>
  </si>
  <si>
    <t>743825649</t>
  </si>
  <si>
    <t>1521360353</t>
  </si>
  <si>
    <t xml:space="preserve">Poznámka k položce:_x000d_
viz. pozice 2.09 (specifikace viz. příloha D.1.4.a.3.02 LEGENDA)_x000d_
</t>
  </si>
  <si>
    <t>854943627</t>
  </si>
  <si>
    <t>121</t>
  </si>
  <si>
    <t>IVR.I08412200</t>
  </si>
  <si>
    <t>Filtr závitový - 2"FF; 500 µm; Kv 36,00</t>
  </si>
  <si>
    <t>-1840828941</t>
  </si>
  <si>
    <t>882967308</t>
  </si>
  <si>
    <t>55121202</t>
  </si>
  <si>
    <t>závitový zpětný ventil 2"</t>
  </si>
  <si>
    <t>2045816739</t>
  </si>
  <si>
    <t>73400116622</t>
  </si>
  <si>
    <t>Regulátor diferenčního tlaku DN50 s kapilárou, kvs=20, s rozsahem nastavení 5-25 kPa.</t>
  </si>
  <si>
    <t>2038985590</t>
  </si>
  <si>
    <t xml:space="preserve">Poznámka k položce:_x000d_
viz. pozice 2.01 (specifikace viz. příloha D.1.4.a.3.02 LEGENDA)_x000d_
</t>
  </si>
  <si>
    <t>73400116623</t>
  </si>
  <si>
    <t>Regulační ventil DN50, kvs=34,5</t>
  </si>
  <si>
    <t>-1369276861</t>
  </si>
  <si>
    <t xml:space="preserve">Poznámka k položce:_x000d_
viz. pozice 2.02 (specifikace viz. příloha D.1.4.a.3.02 LEGENDA)_x000d_
</t>
  </si>
  <si>
    <t>73411016</t>
  </si>
  <si>
    <t>Vyregulování a protokol ventilu ( regulátor dif. tlaku a regulačního ventilu)</t>
  </si>
  <si>
    <t>468847153</t>
  </si>
  <si>
    <t>-180807603</t>
  </si>
  <si>
    <t>1101091229</t>
  </si>
  <si>
    <t>2044065445</t>
  </si>
  <si>
    <t>-333837373</t>
  </si>
  <si>
    <t>-1296496245</t>
  </si>
  <si>
    <t>174</t>
  </si>
  <si>
    <t>998734103</t>
  </si>
  <si>
    <t>Přesun hmot tonážní pro armatury v objektech v do 24 m</t>
  </si>
  <si>
    <t>1660628626</t>
  </si>
  <si>
    <t>98</t>
  </si>
  <si>
    <t>-2055289437</t>
  </si>
  <si>
    <t>99</t>
  </si>
  <si>
    <t>61872404</t>
  </si>
  <si>
    <t>100</t>
  </si>
  <si>
    <t>859743271</t>
  </si>
  <si>
    <t>101</t>
  </si>
  <si>
    <t>-682521234</t>
  </si>
  <si>
    <t>-966180496</t>
  </si>
  <si>
    <t>103</t>
  </si>
  <si>
    <t>268368495</t>
  </si>
  <si>
    <t>104</t>
  </si>
  <si>
    <t>-1361743902</t>
  </si>
  <si>
    <t>495680997</t>
  </si>
  <si>
    <t>1623397516</t>
  </si>
  <si>
    <t>1648167474</t>
  </si>
  <si>
    <t>934127178</t>
  </si>
  <si>
    <t>1173571683</t>
  </si>
  <si>
    <t xml:space="preserve">160519_M_UT-SO03 - Gymnázium Blansko - rekonstrukce rozvodů teplé a studené vody, odpadů, topné soustavy a kotelny </t>
  </si>
  <si>
    <t>Montáž strojovny SO-03, UT a ZTI</t>
  </si>
  <si>
    <t>63154003</t>
  </si>
  <si>
    <t>pouzdro izolační potrubní z minerální vlny s Al fólií max. 250/100 °C 18/20mm</t>
  </si>
  <si>
    <t>191290921</t>
  </si>
  <si>
    <t>93291142</t>
  </si>
  <si>
    <t>642621122</t>
  </si>
  <si>
    <t>-149934534</t>
  </si>
  <si>
    <t>-1650101073</t>
  </si>
  <si>
    <t>-1977488848</t>
  </si>
  <si>
    <t>1660631340</t>
  </si>
  <si>
    <t>1792897776</t>
  </si>
  <si>
    <t>463492496</t>
  </si>
  <si>
    <t>184093045</t>
  </si>
  <si>
    <t>-611529151</t>
  </si>
  <si>
    <t>92</t>
  </si>
  <si>
    <t>277075663</t>
  </si>
  <si>
    <t>392939222</t>
  </si>
  <si>
    <t>-1809637126</t>
  </si>
  <si>
    <t>1519683476</t>
  </si>
  <si>
    <t>-1833217564</t>
  </si>
  <si>
    <t>-302293552</t>
  </si>
  <si>
    <t>97</t>
  </si>
  <si>
    <t>1529221946</t>
  </si>
  <si>
    <t>856376027</t>
  </si>
  <si>
    <t>330637611</t>
  </si>
  <si>
    <t>1116624672</t>
  </si>
  <si>
    <t>1107638183</t>
  </si>
  <si>
    <t>102</t>
  </si>
  <si>
    <t>-610774382</t>
  </si>
  <si>
    <t>-314041757</t>
  </si>
  <si>
    <t>860527939</t>
  </si>
  <si>
    <t>584602023</t>
  </si>
  <si>
    <t>163859860</t>
  </si>
  <si>
    <t>554760573</t>
  </si>
  <si>
    <t>1109032881</t>
  </si>
  <si>
    <t xml:space="preserve">Poznámka k položce:_x000d_
viz. pozice 3.02 (specifikace viz. příloha D.1.4.e.3.03 LEGENDA)_x000d_
</t>
  </si>
  <si>
    <t>722250133</t>
  </si>
  <si>
    <t>Hydrantový systém s tvarově stálou hadicí D 25 x 30 m celoplechový</t>
  </si>
  <si>
    <t>-1096295494</t>
  </si>
  <si>
    <t>-1643230758</t>
  </si>
  <si>
    <t>991829306</t>
  </si>
  <si>
    <t>1378170104</t>
  </si>
  <si>
    <t>-1372883396</t>
  </si>
  <si>
    <t>-2102239943</t>
  </si>
  <si>
    <t>1740852656</t>
  </si>
  <si>
    <t>754801105</t>
  </si>
  <si>
    <t xml:space="preserve">Poznámka k položce:_x000d_
viz. pozice 3.03 (specifikace viz. příloha D.1.4.e.3.03 LEGENDA)_x000d_
</t>
  </si>
  <si>
    <t>-1677142528</t>
  </si>
  <si>
    <t>177765590</t>
  </si>
  <si>
    <t>297863588</t>
  </si>
  <si>
    <t>-2107320910</t>
  </si>
  <si>
    <t>-1984137835</t>
  </si>
  <si>
    <t>-48723063</t>
  </si>
  <si>
    <t>-1201831955</t>
  </si>
  <si>
    <t>-901992002</t>
  </si>
  <si>
    <t xml:space="preserve">Poznámka k položce:_x000d_
viz. pozice 3.04 (specifikace viz. příloha D.1.4.a.3.03 LEGENDA)_x000d_
</t>
  </si>
  <si>
    <t>1571279697</t>
  </si>
  <si>
    <t xml:space="preserve">Poznámka k položce:_x000d_
viz. pozice 3.05 (specifikace viz. příloha D.1.4.a.3.03 LEGENDA)_x000d_
</t>
  </si>
  <si>
    <t>-2022795790</t>
  </si>
  <si>
    <t>1354406686</t>
  </si>
  <si>
    <t xml:space="preserve">Poznámka k položce:_x000d_
viz. pozice 3.07 (specifikace viz. příloha D.1.4.a.3.03 LEGENDA)_x000d_
</t>
  </si>
  <si>
    <t>Montáž kombinovaného rozdělovače a sběrače modul 120</t>
  </si>
  <si>
    <t>-1851937156</t>
  </si>
  <si>
    <t>1717916734</t>
  </si>
  <si>
    <t>Kombinovaný rozdělovač sběrač Modul 120, PN 0,6 MPa</t>
  </si>
  <si>
    <t>-1186254352</t>
  </si>
  <si>
    <t xml:space="preserve">Poznámka k položce:_x000d_
- včetně izolace a 2x stavitelných konzol_x000d_
viz. pozice 3.03 (specifikace viz. příloha D.1.4.a.3.03 LEGENDA)_x000d_
</t>
  </si>
  <si>
    <t>-2125032268</t>
  </si>
  <si>
    <t>550870372</t>
  </si>
  <si>
    <t>1962210587</t>
  </si>
  <si>
    <t>75</t>
  </si>
  <si>
    <t>-2111581738</t>
  </si>
  <si>
    <t>-775757110</t>
  </si>
  <si>
    <t>733122203</t>
  </si>
  <si>
    <t>Potrubí z uhlíkové oceli hladké spojované lisováním (18x1,2)</t>
  </si>
  <si>
    <t>1909624108</t>
  </si>
  <si>
    <t>1943135909</t>
  </si>
  <si>
    <t>1900891505</t>
  </si>
  <si>
    <t>-922177038</t>
  </si>
  <si>
    <t>733291101</t>
  </si>
  <si>
    <t>Zkouška těsnosti potrubí spojované lisováním do D 35x1,5</t>
  </si>
  <si>
    <t>1318485775</t>
  </si>
  <si>
    <t>1602101079</t>
  </si>
  <si>
    <t>-400144187</t>
  </si>
  <si>
    <t>-2022632011</t>
  </si>
  <si>
    <t>Ventil směšovací 3-cestný DN20-kvs=4,0</t>
  </si>
  <si>
    <t>49335730</t>
  </si>
  <si>
    <t xml:space="preserve">Poznámka k položce:_x000d_
viz. pozice 3.06 (specifikace viz. příloha D.1.4.a.3.03 LEGENDA)_x000d_
</t>
  </si>
  <si>
    <t>-1750547243</t>
  </si>
  <si>
    <t>-1493933569</t>
  </si>
  <si>
    <t>734209112</t>
  </si>
  <si>
    <t>Montáž armatury závitové s dvěma závity G 3/8</t>
  </si>
  <si>
    <t>1335906210</t>
  </si>
  <si>
    <t>84</t>
  </si>
  <si>
    <t>734209116</t>
  </si>
  <si>
    <t>Montáž armatury závitové s dvěma závity G 5/4</t>
  </si>
  <si>
    <t>-1061166671</t>
  </si>
  <si>
    <t>1908817126</t>
  </si>
  <si>
    <t>-560313159</t>
  </si>
  <si>
    <t>734209124</t>
  </si>
  <si>
    <t>Montáž armatury závitové s třemi závity G 3/4</t>
  </si>
  <si>
    <t>-766006708</t>
  </si>
  <si>
    <t>-1613369615</t>
  </si>
  <si>
    <t>560106365</t>
  </si>
  <si>
    <t>56896638</t>
  </si>
  <si>
    <t>-1018375234</t>
  </si>
  <si>
    <t>55114150</t>
  </si>
  <si>
    <t>kohout kulový PN 35 T 185°C plnoprůtokový nikl páčka 1"1/4 červený</t>
  </si>
  <si>
    <t>-992104053</t>
  </si>
  <si>
    <t>998973523</t>
  </si>
  <si>
    <t>1692804525</t>
  </si>
  <si>
    <t>-714077930</t>
  </si>
  <si>
    <t>424707299</t>
  </si>
  <si>
    <t xml:space="preserve">Poznámka k položce:_x000d_
viz. pozice 3.08 (specifikace viz. příloha D.1.4.a.3.03 LEGENDA)_x000d_
</t>
  </si>
  <si>
    <t>732008149</t>
  </si>
  <si>
    <t>Regulační ventil s vypouštěním 1/2~, DN10</t>
  </si>
  <si>
    <t>2019302958</t>
  </si>
  <si>
    <t>IVR.I08412114</t>
  </si>
  <si>
    <t>Filtr závitový - 5/4"FF; 500 µm; Kv 17,00</t>
  </si>
  <si>
    <t>192794168</t>
  </si>
  <si>
    <t>256019106</t>
  </si>
  <si>
    <t>55121200</t>
  </si>
  <si>
    <t>závitový zpětný ventil 1"1/4</t>
  </si>
  <si>
    <t>-925070572</t>
  </si>
  <si>
    <t>1145236150</t>
  </si>
  <si>
    <t>Regulátor diferenčního tlaku DN40 s kapilárou, kvs=10, s rozsahem nastavení 5-25 kPa.</t>
  </si>
  <si>
    <t>-311208138</t>
  </si>
  <si>
    <t xml:space="preserve">Poznámka k položce:_x000d_
viz. pozice 3.01 (specifikace viz. příloha D.1.4.a.3.03 LEGENDA)_x000d_
</t>
  </si>
  <si>
    <t>Regulační ventil DN40, kvs=23,7</t>
  </si>
  <si>
    <t>-1111975078</t>
  </si>
  <si>
    <t xml:space="preserve">Poznámka k položce:_x000d_
viz. pozice 3.02 (specifikace viz. příloha D.1.4.a.3.03 LEGENDA)_x000d_
_x000d_
</t>
  </si>
  <si>
    <t>2111404619</t>
  </si>
  <si>
    <t>-776691002</t>
  </si>
  <si>
    <t>1796690528</t>
  </si>
  <si>
    <t>1427601303</t>
  </si>
  <si>
    <t>-797670806</t>
  </si>
  <si>
    <t>59</t>
  </si>
  <si>
    <t>-1914222158</t>
  </si>
  <si>
    <t>-749197450</t>
  </si>
  <si>
    <t>61</t>
  </si>
  <si>
    <t>201726543</t>
  </si>
  <si>
    <t>62</t>
  </si>
  <si>
    <t>2028141971</t>
  </si>
  <si>
    <t>63</t>
  </si>
  <si>
    <t>-1605750939</t>
  </si>
  <si>
    <t>1238862779</t>
  </si>
  <si>
    <t>1146624497</t>
  </si>
  <si>
    <t>66</t>
  </si>
  <si>
    <t>-732971333</t>
  </si>
  <si>
    <t>1214137279</t>
  </si>
  <si>
    <t>-556296471</t>
  </si>
  <si>
    <t>1321307176</t>
  </si>
  <si>
    <t>72</t>
  </si>
  <si>
    <t>-2038458068</t>
  </si>
  <si>
    <t>930000034</t>
  </si>
  <si>
    <t>Zkouška hydrantů, revizní zpráva</t>
  </si>
  <si>
    <t>-1486979633</t>
  </si>
  <si>
    <t xml:space="preserve">160519_M_ZTI-SO01 - Gymnázium Blansko - rekonstrukce rozvodů teplé a studené vody, odpadů, topné soustavy a kotelny </t>
  </si>
  <si>
    <t>Montáž ZTI SO-01, propojení ohřívače na stávající rozvody ZTI soc. zázemí.</t>
  </si>
  <si>
    <t xml:space="preserve">    767 - Konstrukce zámečnické</t>
  </si>
  <si>
    <t>491054315</t>
  </si>
  <si>
    <t>ZTI: pouzdro izolační potrubní z minerální vlny s Al fólií max. 250/100 °C 42/30mm</t>
  </si>
  <si>
    <t>638265990</t>
  </si>
  <si>
    <t>713000471</t>
  </si>
  <si>
    <t>ZTI: Izolace polyethylen 25-13 hadice 2m, šedá</t>
  </si>
  <si>
    <t>306138339</t>
  </si>
  <si>
    <t>713000483</t>
  </si>
  <si>
    <t>ZTI: Izolace polyethylen 35-13 hadice 2m, šedá</t>
  </si>
  <si>
    <t>2044273470</t>
  </si>
  <si>
    <t>933460252</t>
  </si>
  <si>
    <t>462936030</t>
  </si>
  <si>
    <t>-765077758</t>
  </si>
  <si>
    <t>592686472</t>
  </si>
  <si>
    <t>713000519</t>
  </si>
  <si>
    <t>ZTI: Izolace polyethylen 76-20 hadice 2m, šedá</t>
  </si>
  <si>
    <t>899073633</t>
  </si>
  <si>
    <t>52968157</t>
  </si>
  <si>
    <t>-1995545665</t>
  </si>
  <si>
    <t>126471074</t>
  </si>
  <si>
    <t>549928880</t>
  </si>
  <si>
    <t>1709904795</t>
  </si>
  <si>
    <t>1645893401</t>
  </si>
  <si>
    <t>-402714820</t>
  </si>
  <si>
    <t>722174028</t>
  </si>
  <si>
    <t>Potrubí vodovodní plastové PPR-RCT svar polyfuze PN 22 D75 x 8,4 mm</t>
  </si>
  <si>
    <t>-1859858105</t>
  </si>
  <si>
    <t>Předizolované plastové potrubí 75x6,8mm, 16bar</t>
  </si>
  <si>
    <t>-1018601478</t>
  </si>
  <si>
    <t>Přechodová spojka 75x6,8-G2 AG, 10 bar</t>
  </si>
  <si>
    <t>-2104760517</t>
  </si>
  <si>
    <t>pryžová koncová zátka 75/175mm se svěrným kroužkem a sponou</t>
  </si>
  <si>
    <t>198489868</t>
  </si>
  <si>
    <t>stěnová průchodka bez odolnosti proti tlakové vodě 175/250</t>
  </si>
  <si>
    <t>-1111580123</t>
  </si>
  <si>
    <t>Koleno-G2</t>
  </si>
  <si>
    <t>-1407128363</t>
  </si>
  <si>
    <t>Izolační souprava kolena na prumer 175mm</t>
  </si>
  <si>
    <t>-1280048586</t>
  </si>
  <si>
    <t>722174028111</t>
  </si>
  <si>
    <t>1659692727</t>
  </si>
  <si>
    <t>-34866218</t>
  </si>
  <si>
    <t>497146339</t>
  </si>
  <si>
    <t>-1115171718</t>
  </si>
  <si>
    <t>-430768368</t>
  </si>
  <si>
    <t>722182017</t>
  </si>
  <si>
    <t>Podpůrný žlab pro potrubí D 73</t>
  </si>
  <si>
    <t>747321129</t>
  </si>
  <si>
    <t>722190401</t>
  </si>
  <si>
    <t>Vyvedení a upevnění výpustku do DN 25</t>
  </si>
  <si>
    <t>-154854668</t>
  </si>
  <si>
    <t>1040622099</t>
  </si>
  <si>
    <t>722211123</t>
  </si>
  <si>
    <t>Šoupátko přírubové třmenové DN 65 PN 6 do 200°C těsnící sedlo nerez/nerez</t>
  </si>
  <si>
    <t>1549419883</t>
  </si>
  <si>
    <t>175324217</t>
  </si>
  <si>
    <t>-809003965</t>
  </si>
  <si>
    <t>-449227780</t>
  </si>
  <si>
    <t>-1620908521</t>
  </si>
  <si>
    <t>165664167</t>
  </si>
  <si>
    <t>2120947264</t>
  </si>
  <si>
    <t>1636532117</t>
  </si>
  <si>
    <t>1046801758</t>
  </si>
  <si>
    <t>-471958635</t>
  </si>
  <si>
    <t>1233722973</t>
  </si>
  <si>
    <t>7222492131</t>
  </si>
  <si>
    <t>Revize hydrantu</t>
  </si>
  <si>
    <t>906566107</t>
  </si>
  <si>
    <t>-431307811</t>
  </si>
  <si>
    <t xml:space="preserve">Poznámka k položce:_x000d_
viz. pozice 1.02 (specifikace viz. příloha D.1.4.e.3.01 LEGENDA)_x000d_
</t>
  </si>
  <si>
    <t>880863639</t>
  </si>
  <si>
    <t>-926081371</t>
  </si>
  <si>
    <t>1770638959</t>
  </si>
  <si>
    <t>459620262</t>
  </si>
  <si>
    <t>-1834061303</t>
  </si>
  <si>
    <t>-779596252</t>
  </si>
  <si>
    <t>138498059</t>
  </si>
  <si>
    <t xml:space="preserve">Poznámka k položce:_x000d_
viz. pozice 1.03 (specifikace viz. příloha D.1.4.e.3.01 LEGENDA)_x000d_
</t>
  </si>
  <si>
    <t>1567279330</t>
  </si>
  <si>
    <t>-595291823</t>
  </si>
  <si>
    <t>-243667711</t>
  </si>
  <si>
    <t>-1926940941</t>
  </si>
  <si>
    <t>998722102</t>
  </si>
  <si>
    <t>Přesun hmot tonážní pro vnitřní vodovod v objektech v do 12 m</t>
  </si>
  <si>
    <t>1687054631</t>
  </si>
  <si>
    <t>-1188086429</t>
  </si>
  <si>
    <t>-290894198</t>
  </si>
  <si>
    <t>Konstrukce zámečnické</t>
  </si>
  <si>
    <t>Montáž atypická zámečnická konstrukce</t>
  </si>
  <si>
    <t>799668332</t>
  </si>
  <si>
    <t>767000101</t>
  </si>
  <si>
    <t>Uchycení potrubí (systémové závěsy pozinkované)</t>
  </si>
  <si>
    <t>-1477333879</t>
  </si>
  <si>
    <t>767995102</t>
  </si>
  <si>
    <t>Mtž atypická zámečnická kce -10kg</t>
  </si>
  <si>
    <t>-197895781</t>
  </si>
  <si>
    <t>Přesun zámečnické kce objekt v do 6m</t>
  </si>
  <si>
    <t>124360371</t>
  </si>
  <si>
    <t>165852223</t>
  </si>
  <si>
    <t xml:space="preserve">160519_M_ZTI-SO02 - Gymnázium Blansko - rekonstrukce rozvodů teplé a studené vody, odpadů, topné soustavy a kotelny </t>
  </si>
  <si>
    <t>Montáž ZTI v objektu SO-02 - voda, kanalizace</t>
  </si>
  <si>
    <t>713000470</t>
  </si>
  <si>
    <t>ZTI: Izolace polyethylen 25-9 hadice 2m, šedá</t>
  </si>
  <si>
    <t>-2022395674</t>
  </si>
  <si>
    <t>-1708953170</t>
  </si>
  <si>
    <t>713000482</t>
  </si>
  <si>
    <t>ZTI: Izolace polyethylen 35-9 hadice 2m, šedá</t>
  </si>
  <si>
    <t>-1591054930</t>
  </si>
  <si>
    <t>712258825</t>
  </si>
  <si>
    <t>1879437649</t>
  </si>
  <si>
    <t>723856287</t>
  </si>
  <si>
    <t>713000501</t>
  </si>
  <si>
    <t>ZTI: Izolace polyethylen 50-13 hadice 2m, šedá</t>
  </si>
  <si>
    <t>-782555045</t>
  </si>
  <si>
    <t>713000504</t>
  </si>
  <si>
    <t>ZTI: Izolace polyethylen 50-20 hadice 2m, šedá</t>
  </si>
  <si>
    <t>365832001</t>
  </si>
  <si>
    <t>-95398372</t>
  </si>
  <si>
    <t>713000514</t>
  </si>
  <si>
    <t>ZTI: Izolace polyethylen 64-30 hadice 2m, šedá</t>
  </si>
  <si>
    <t>610496879</t>
  </si>
  <si>
    <t>922101175</t>
  </si>
  <si>
    <t>1661497084</t>
  </si>
  <si>
    <t>721140915</t>
  </si>
  <si>
    <t>Potrubí litinové propojení potrubí DN 100</t>
  </si>
  <si>
    <t>1882753827</t>
  </si>
  <si>
    <t>721140925</t>
  </si>
  <si>
    <t>Potrubí litinové odpadní krácení trub DN 100</t>
  </si>
  <si>
    <t>-1967772360</t>
  </si>
  <si>
    <t>721174025</t>
  </si>
  <si>
    <t>Potrubí kanalizační z PP odpadní systém HT DN 100</t>
  </si>
  <si>
    <t>1475133780</t>
  </si>
  <si>
    <t>721174042</t>
  </si>
  <si>
    <t>Potrubí kanalizační z PP připojovací systém HT DN 40</t>
  </si>
  <si>
    <t>542732993</t>
  </si>
  <si>
    <t>721174043</t>
  </si>
  <si>
    <t>Potrubí kanalizační z PP připojovací systém HT DN 50</t>
  </si>
  <si>
    <t>-319617290</t>
  </si>
  <si>
    <t>721174044</t>
  </si>
  <si>
    <t>Potrubí kanalizační z PP připojovací systém HT DN 70</t>
  </si>
  <si>
    <t>-279712319</t>
  </si>
  <si>
    <t>721194104</t>
  </si>
  <si>
    <t>Vyvedení a upevnění odpadních výpustek DN 40</t>
  </si>
  <si>
    <t>-625851248</t>
  </si>
  <si>
    <t>721194109</t>
  </si>
  <si>
    <t>Vyvedení a upevnění odpadních výpustek DN 100</t>
  </si>
  <si>
    <t>-1682369746</t>
  </si>
  <si>
    <t>721290123</t>
  </si>
  <si>
    <t>Zkouška těsnosti potrubí kanalizace kouřem do DN 300</t>
  </si>
  <si>
    <t>CS ÚRS 2018 01</t>
  </si>
  <si>
    <t>-494760699</t>
  </si>
  <si>
    <t>998721103</t>
  </si>
  <si>
    <t>Přesun hmot tonážní pro vnitřní kanalizace v objektech v do 24 m</t>
  </si>
  <si>
    <t>-1904087143</t>
  </si>
  <si>
    <t>Potrubí vodovodní plastové PP-RCT svar polyfuze PN 20 D 25 x 2,8 mm</t>
  </si>
  <si>
    <t>22192418</t>
  </si>
  <si>
    <t>Potrubí vodovodní plastové PP-RCT svar polyfuze PN 20 D 32 x3,6 mm</t>
  </si>
  <si>
    <t>1402903416</t>
  </si>
  <si>
    <t>Potrubí vodovodní plastové PP-RCT svar polyfuze PN 20 D 40 x 4,5 mm</t>
  </si>
  <si>
    <t>-597589258</t>
  </si>
  <si>
    <t>722174026</t>
  </si>
  <si>
    <t>Potrubí vodovodní plastové PP-RCT svar polyfuze PN 20 D 50 x 5,6 mm</t>
  </si>
  <si>
    <t>-962802726</t>
  </si>
  <si>
    <t>-1141512061</t>
  </si>
  <si>
    <t>1726498613</t>
  </si>
  <si>
    <t>-832318392</t>
  </si>
  <si>
    <t>1656933662</t>
  </si>
  <si>
    <t>722182015</t>
  </si>
  <si>
    <t>Podpůrný žlab pro potrubí D 50</t>
  </si>
  <si>
    <t>1538836146</t>
  </si>
  <si>
    <t>699104578</t>
  </si>
  <si>
    <t>939817816</t>
  </si>
  <si>
    <t>222915518</t>
  </si>
  <si>
    <t>722220121</t>
  </si>
  <si>
    <t>Nástěnka pro baterii G 1/2 s jedním závitem</t>
  </si>
  <si>
    <t>pár</t>
  </si>
  <si>
    <t>1721866735</t>
  </si>
  <si>
    <t>-805913435</t>
  </si>
  <si>
    <t>722229101</t>
  </si>
  <si>
    <t>Montáž vodovodních armatur s jedním závitem G 1/2 ostatní typ</t>
  </si>
  <si>
    <t>-634723512</t>
  </si>
  <si>
    <t>732020423</t>
  </si>
  <si>
    <t>Hadice pancéřová 50cm, 1/2, oplet nerez</t>
  </si>
  <si>
    <t>1642769428</t>
  </si>
  <si>
    <t>1292346567</t>
  </si>
  <si>
    <t>-2078301036</t>
  </si>
  <si>
    <t>-2137102430</t>
  </si>
  <si>
    <t>856205421</t>
  </si>
  <si>
    <t>955385777</t>
  </si>
  <si>
    <t>722231141</t>
  </si>
  <si>
    <t>Ventil závitový pojistný rohový G 1/2</t>
  </si>
  <si>
    <t>1489894155</t>
  </si>
  <si>
    <t>722239101</t>
  </si>
  <si>
    <t>Montáž armatur vodovodních se dvěma závity G 1/2</t>
  </si>
  <si>
    <t>778657851</t>
  </si>
  <si>
    <t>743727122</t>
  </si>
  <si>
    <t>-1189232942</t>
  </si>
  <si>
    <t>-1361255204</t>
  </si>
  <si>
    <t>1081269044</t>
  </si>
  <si>
    <t>998722103</t>
  </si>
  <si>
    <t>Přesun hmot tonážní pro vnitřní vodovod v objektech v do 24 m</t>
  </si>
  <si>
    <t>-848264115</t>
  </si>
  <si>
    <t>725111132</t>
  </si>
  <si>
    <t>Zařízení záchodů splachovače nádržkové plastové nízkopoložené nebo vysokopoložené</t>
  </si>
  <si>
    <t>837621696</t>
  </si>
  <si>
    <t>725211602</t>
  </si>
  <si>
    <t>Umyvadlo keramické bílé šířky 550 mm bez krytu na sifon připevněné na stěnu šrouby</t>
  </si>
  <si>
    <t>-1952877956</t>
  </si>
  <si>
    <t>725211603</t>
  </si>
  <si>
    <t>Umyvadlo keramické připevněné na stěnu šrouby bílé bez krytu na sifon 600 mm</t>
  </si>
  <si>
    <t>754561331</t>
  </si>
  <si>
    <t>725211661</t>
  </si>
  <si>
    <t>Umyvadlo keramické bílé zápustné šířky 560 mm připevněné do desky</t>
  </si>
  <si>
    <t>125972093</t>
  </si>
  <si>
    <t>725331111</t>
  </si>
  <si>
    <t>Výlevka bez výtokových armatur keramická se sklopnou plastovou mřížkou</t>
  </si>
  <si>
    <t>-640757137</t>
  </si>
  <si>
    <t>725531102</t>
  </si>
  <si>
    <t>Elektrický ohřívač zásobníkový přepadový beztlakový 10 l / 2 kW</t>
  </si>
  <si>
    <t>167810537</t>
  </si>
  <si>
    <t>72553210111</t>
  </si>
  <si>
    <t>Elektrický ohřívač zásobníkový akumulační závěsný svislý 5 l / 2 kW</t>
  </si>
  <si>
    <t>-1040056883</t>
  </si>
  <si>
    <t>725819402</t>
  </si>
  <si>
    <t>Montáž ventilů rohových G 1/2 bez připojovací trubičky</t>
  </si>
  <si>
    <t>-1484094252</t>
  </si>
  <si>
    <t>5516200111</t>
  </si>
  <si>
    <t>uzávěrka zápachová umyvadlová s celokovovým kulatým designem DN 40</t>
  </si>
  <si>
    <t>1213963483</t>
  </si>
  <si>
    <t>725829101</t>
  </si>
  <si>
    <t>Montáž baterie nástěnné dřezové pákové a klasické</t>
  </si>
  <si>
    <t>-1509266815</t>
  </si>
  <si>
    <t>725829131</t>
  </si>
  <si>
    <t>Montáž baterie umyvadlové stojánkové G 1/2 ostatní typ</t>
  </si>
  <si>
    <t>2138202158</t>
  </si>
  <si>
    <t>725869101</t>
  </si>
  <si>
    <t>Montáž zápachových uzávěrek umyvadlových do DN 40</t>
  </si>
  <si>
    <t>1641345800</t>
  </si>
  <si>
    <t>551119920</t>
  </si>
  <si>
    <t>ventil rohový s filtrem 1/2" x 3/8"</t>
  </si>
  <si>
    <t>2036322011</t>
  </si>
  <si>
    <t>73</t>
  </si>
  <si>
    <t>725822611</t>
  </si>
  <si>
    <t>Baterie umyvadlová stojánková páková bez výpusti</t>
  </si>
  <si>
    <t>1126408259</t>
  </si>
  <si>
    <t>60</t>
  </si>
  <si>
    <t>551439750</t>
  </si>
  <si>
    <t>baterie nástěnná dřezová páková s plochým ústím 200 mm</t>
  </si>
  <si>
    <t>-777605992</t>
  </si>
  <si>
    <t>55145686</t>
  </si>
  <si>
    <t>baterie umyvadlová stojánková páková - pro studenou vodu</t>
  </si>
  <si>
    <t>-1846457309</t>
  </si>
  <si>
    <t>551456861</t>
  </si>
  <si>
    <t>baterie umyvadlová stojánková páková - zvýšená</t>
  </si>
  <si>
    <t>746851622</t>
  </si>
  <si>
    <t>551456864</t>
  </si>
  <si>
    <t>baterie dřezová nástěnná beztlaká</t>
  </si>
  <si>
    <t>158513931</t>
  </si>
  <si>
    <t>998725103</t>
  </si>
  <si>
    <t>Přesun hmot tonážní pro zařizovací předměty v objektech v do 24 m</t>
  </si>
  <si>
    <t>1268718931</t>
  </si>
  <si>
    <t>1420415430</t>
  </si>
  <si>
    <t>1458656379</t>
  </si>
  <si>
    <t>-1075824820</t>
  </si>
  <si>
    <t>Přesun zámečnické kce objekt v do 24m</t>
  </si>
  <si>
    <t>-2007148033</t>
  </si>
  <si>
    <t>930000010</t>
  </si>
  <si>
    <t>Zednické výpomoci</t>
  </si>
  <si>
    <t>1009912284</t>
  </si>
  <si>
    <t>566406531</t>
  </si>
  <si>
    <t>739596875</t>
  </si>
  <si>
    <t xml:space="preserve">spojovaci krcek - Gymnázium Blansko - rekonstrukce rozvodů teplé a studené vody, odpadů, topné soustavy a kotelny </t>
  </si>
  <si>
    <t>Úprava vytápění ve spojovacím krčku</t>
  </si>
  <si>
    <t>-1424505168</t>
  </si>
  <si>
    <t>733122202</t>
  </si>
  <si>
    <t>Potrubí z uhlíkové oceli hladké spojované lisováním (15x1,2)</t>
  </si>
  <si>
    <t>-730208661</t>
  </si>
  <si>
    <t>733122204</t>
  </si>
  <si>
    <t>Potrubí z uhlíkové oceli hladké spojované lisováním (22x1,5)</t>
  </si>
  <si>
    <t>611094479</t>
  </si>
  <si>
    <t>733122205</t>
  </si>
  <si>
    <t>Potrubí z uhlíkové oceli hladké spojované lisováním (28x1,5)</t>
  </si>
  <si>
    <t>-1627745233</t>
  </si>
  <si>
    <t>-677555367</t>
  </si>
  <si>
    <t>644237187</t>
  </si>
  <si>
    <t>734209113</t>
  </si>
  <si>
    <t>Montáž armatury závitové s dvěma závity G 1/2</t>
  </si>
  <si>
    <t>-18546915</t>
  </si>
  <si>
    <t>-1740562985</t>
  </si>
  <si>
    <t>734291951</t>
  </si>
  <si>
    <t>Zpětná montáž hlavice ručního a termostatického ovládání</t>
  </si>
  <si>
    <t>-690040258</t>
  </si>
  <si>
    <t>734000570</t>
  </si>
  <si>
    <t>Termostatická hlavice proti odcizení a vandalismu</t>
  </si>
  <si>
    <t>588176206</t>
  </si>
  <si>
    <t>734000913</t>
  </si>
  <si>
    <t>Uzavíratelné regulovatelné šroubení DN15 na tělesa - přímé</t>
  </si>
  <si>
    <t>-162964097</t>
  </si>
  <si>
    <t>7340009131</t>
  </si>
  <si>
    <t>Uzavíratelné regulovatelné šroubení DN20 na tělesa - přímé</t>
  </si>
  <si>
    <t>-282081575</t>
  </si>
  <si>
    <t>734001052</t>
  </si>
  <si>
    <t>Termostatický ventil DN15 přímý s přednastavením, poniklovaný</t>
  </si>
  <si>
    <t>-47992377</t>
  </si>
  <si>
    <t>734001054</t>
  </si>
  <si>
    <t>Termostatický ventil DN20 přímý s přednastavením, poniklovaný</t>
  </si>
  <si>
    <t>-394083357</t>
  </si>
  <si>
    <t>732006831</t>
  </si>
  <si>
    <t>Svorné šroubení pro přesné trubky poniklovaná 15x1/2~</t>
  </si>
  <si>
    <t>-1729113187</t>
  </si>
  <si>
    <t>-1705023473</t>
  </si>
  <si>
    <t>735000912</t>
  </si>
  <si>
    <t>Vyregulování ventilu nebo kohoutu dvojregulačního s termostatickým ovládáním</t>
  </si>
  <si>
    <t>-143215236</t>
  </si>
  <si>
    <t>735111380</t>
  </si>
  <si>
    <t>Otopné těleso litinové článkové 900/160 se základním nátěrem</t>
  </si>
  <si>
    <t>-1763397318</t>
  </si>
  <si>
    <t>735118110</t>
  </si>
  <si>
    <t>Zkoušky těsnosti otopných těles litinových článkových vodou</t>
  </si>
  <si>
    <t>597134878</t>
  </si>
  <si>
    <t>73573500234151</t>
  </si>
  <si>
    <t>sestavení tělesa včetně nástřiku do výšky 900</t>
  </si>
  <si>
    <t>článek</t>
  </si>
  <si>
    <t>1355476395</t>
  </si>
  <si>
    <t>73522141411</t>
  </si>
  <si>
    <t>Registr trubkový jednopramenný - průměr potrubí 32mm / průměr žebrování 92mm, délka 4000 mm</t>
  </si>
  <si>
    <t>-1003957533</t>
  </si>
  <si>
    <t xml:space="preserve">Poznámka k položce:_x000d_
- barva: světle šedá dle vzorníku výrobce ( příplatek 30%) </t>
  </si>
  <si>
    <t>73522141412</t>
  </si>
  <si>
    <t>Atypická montáž registr trubkový jednopramenný, délka 4000 mm</t>
  </si>
  <si>
    <t>1477118909</t>
  </si>
  <si>
    <t>998735102</t>
  </si>
  <si>
    <t>Přesun hmot tonážní pro otopná tělesa v objektech v do 12 m</t>
  </si>
  <si>
    <t>CS ÚRS 2016 02</t>
  </si>
  <si>
    <t>1009948008</t>
  </si>
  <si>
    <t>Přesun zámečnické kce objekt v -12m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</si>
</sst>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35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160519_etapa_I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Gymnázium Blansko - rekonstrukce, rozvodů teplé a studené vody, odpadů,topné soustavy a kotelny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Gymnázium Blansko, příspěvková organizace,Seifert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24. 9. 2019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27.9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Gymnázium Blansko, příspěvková organizace,Seifert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>V-PROJEKT Prostějov, v.o.s.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>Jungmann Adam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ROUND(SUM(AG95:AG104),2)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ROUND(SUM(AS95:AS104),2)</f>
        <v>0</v>
      </c>
      <c r="AT94" s="111">
        <f>ROUND(SUM(AV94:AW94),2)</f>
        <v>0</v>
      </c>
      <c r="AU94" s="112">
        <f>ROUND(SUM(AU95:AU104),5)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ROUND(SUM(AZ95:AZ104),2)</f>
        <v>0</v>
      </c>
      <c r="BA94" s="111">
        <f>ROUND(SUM(BA95:BA104),2)</f>
        <v>0</v>
      </c>
      <c r="BB94" s="111">
        <f>ROUND(SUM(BB95:BB104),2)</f>
        <v>0</v>
      </c>
      <c r="BC94" s="111">
        <f>ROUND(SUM(BC95:BC104),2)</f>
        <v>0</v>
      </c>
      <c r="BD94" s="113">
        <f>ROUND(SUM(BD95:BD104),2)</f>
        <v>0</v>
      </c>
      <c r="BE94" s="6"/>
      <c r="BS94" s="114" t="s">
        <v>75</v>
      </c>
      <c r="BT94" s="114" t="s">
        <v>76</v>
      </c>
      <c r="BU94" s="115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40.5" customHeight="1">
      <c r="A95" s="116" t="s">
        <v>80</v>
      </c>
      <c r="B95" s="117"/>
      <c r="C95" s="118"/>
      <c r="D95" s="119" t="s">
        <v>81</v>
      </c>
      <c r="E95" s="119"/>
      <c r="F95" s="119"/>
      <c r="G95" s="119"/>
      <c r="H95" s="119"/>
      <c r="I95" s="120"/>
      <c r="J95" s="119" t="s">
        <v>82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'160519_D_UT-SO01 - Gymnáz...'!J30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83</v>
      </c>
      <c r="AR95" s="123"/>
      <c r="AS95" s="124">
        <v>0</v>
      </c>
      <c r="AT95" s="125">
        <f>ROUND(SUM(AV95:AW95),2)</f>
        <v>0</v>
      </c>
      <c r="AU95" s="126">
        <f>'160519_D_UT-SO01 - Gymnáz...'!P127</f>
        <v>0</v>
      </c>
      <c r="AV95" s="125">
        <f>'160519_D_UT-SO01 - Gymnáz...'!J33</f>
        <v>0</v>
      </c>
      <c r="AW95" s="125">
        <f>'160519_D_UT-SO01 - Gymnáz...'!J34</f>
        <v>0</v>
      </c>
      <c r="AX95" s="125">
        <f>'160519_D_UT-SO01 - Gymnáz...'!J35</f>
        <v>0</v>
      </c>
      <c r="AY95" s="125">
        <f>'160519_D_UT-SO01 - Gymnáz...'!J36</f>
        <v>0</v>
      </c>
      <c r="AZ95" s="125">
        <f>'160519_D_UT-SO01 - Gymnáz...'!F33</f>
        <v>0</v>
      </c>
      <c r="BA95" s="125">
        <f>'160519_D_UT-SO01 - Gymnáz...'!F34</f>
        <v>0</v>
      </c>
      <c r="BB95" s="125">
        <f>'160519_D_UT-SO01 - Gymnáz...'!F35</f>
        <v>0</v>
      </c>
      <c r="BC95" s="125">
        <f>'160519_D_UT-SO01 - Gymnáz...'!F36</f>
        <v>0</v>
      </c>
      <c r="BD95" s="127">
        <f>'160519_D_UT-SO01 - Gymnáz...'!F37</f>
        <v>0</v>
      </c>
      <c r="BE95" s="7"/>
      <c r="BT95" s="128" t="s">
        <v>84</v>
      </c>
      <c r="BV95" s="128" t="s">
        <v>78</v>
      </c>
      <c r="BW95" s="128" t="s">
        <v>85</v>
      </c>
      <c r="BX95" s="128" t="s">
        <v>5</v>
      </c>
      <c r="CL95" s="128" t="s">
        <v>1</v>
      </c>
      <c r="CM95" s="128" t="s">
        <v>86</v>
      </c>
    </row>
    <row r="96" s="7" customFormat="1" ht="40.5" customHeight="1">
      <c r="A96" s="116" t="s">
        <v>80</v>
      </c>
      <c r="B96" s="117"/>
      <c r="C96" s="118"/>
      <c r="D96" s="119" t="s">
        <v>87</v>
      </c>
      <c r="E96" s="119"/>
      <c r="F96" s="119"/>
      <c r="G96" s="119"/>
      <c r="H96" s="119"/>
      <c r="I96" s="120"/>
      <c r="J96" s="119" t="s">
        <v>82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'160519_D_UT-SO02 - Gymnáz...'!J30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83</v>
      </c>
      <c r="AR96" s="123"/>
      <c r="AS96" s="124">
        <v>0</v>
      </c>
      <c r="AT96" s="125">
        <f>ROUND(SUM(AV96:AW96),2)</f>
        <v>0</v>
      </c>
      <c r="AU96" s="126">
        <f>'160519_D_UT-SO02 - Gymnáz...'!P127</f>
        <v>0</v>
      </c>
      <c r="AV96" s="125">
        <f>'160519_D_UT-SO02 - Gymnáz...'!J33</f>
        <v>0</v>
      </c>
      <c r="AW96" s="125">
        <f>'160519_D_UT-SO02 - Gymnáz...'!J34</f>
        <v>0</v>
      </c>
      <c r="AX96" s="125">
        <f>'160519_D_UT-SO02 - Gymnáz...'!J35</f>
        <v>0</v>
      </c>
      <c r="AY96" s="125">
        <f>'160519_D_UT-SO02 - Gymnáz...'!J36</f>
        <v>0</v>
      </c>
      <c r="AZ96" s="125">
        <f>'160519_D_UT-SO02 - Gymnáz...'!F33</f>
        <v>0</v>
      </c>
      <c r="BA96" s="125">
        <f>'160519_D_UT-SO02 - Gymnáz...'!F34</f>
        <v>0</v>
      </c>
      <c r="BB96" s="125">
        <f>'160519_D_UT-SO02 - Gymnáz...'!F35</f>
        <v>0</v>
      </c>
      <c r="BC96" s="125">
        <f>'160519_D_UT-SO02 - Gymnáz...'!F36</f>
        <v>0</v>
      </c>
      <c r="BD96" s="127">
        <f>'160519_D_UT-SO02 - Gymnáz...'!F37</f>
        <v>0</v>
      </c>
      <c r="BE96" s="7"/>
      <c r="BT96" s="128" t="s">
        <v>84</v>
      </c>
      <c r="BV96" s="128" t="s">
        <v>78</v>
      </c>
      <c r="BW96" s="128" t="s">
        <v>88</v>
      </c>
      <c r="BX96" s="128" t="s">
        <v>5</v>
      </c>
      <c r="CL96" s="128" t="s">
        <v>1</v>
      </c>
      <c r="CM96" s="128" t="s">
        <v>86</v>
      </c>
    </row>
    <row r="97" s="7" customFormat="1" ht="40.5" customHeight="1">
      <c r="A97" s="116" t="s">
        <v>80</v>
      </c>
      <c r="B97" s="117"/>
      <c r="C97" s="118"/>
      <c r="D97" s="119" t="s">
        <v>89</v>
      </c>
      <c r="E97" s="119"/>
      <c r="F97" s="119"/>
      <c r="G97" s="119"/>
      <c r="H97" s="119"/>
      <c r="I97" s="120"/>
      <c r="J97" s="119" t="s">
        <v>82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'160519_D_UT-SO03 - Gymnáz...'!J30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83</v>
      </c>
      <c r="AR97" s="123"/>
      <c r="AS97" s="124">
        <v>0</v>
      </c>
      <c r="AT97" s="125">
        <f>ROUND(SUM(AV97:AW97),2)</f>
        <v>0</v>
      </c>
      <c r="AU97" s="126">
        <f>'160519_D_UT-SO03 - Gymnáz...'!P123</f>
        <v>0</v>
      </c>
      <c r="AV97" s="125">
        <f>'160519_D_UT-SO03 - Gymnáz...'!J33</f>
        <v>0</v>
      </c>
      <c r="AW97" s="125">
        <f>'160519_D_UT-SO03 - Gymnáz...'!J34</f>
        <v>0</v>
      </c>
      <c r="AX97" s="125">
        <f>'160519_D_UT-SO03 - Gymnáz...'!J35</f>
        <v>0</v>
      </c>
      <c r="AY97" s="125">
        <f>'160519_D_UT-SO03 - Gymnáz...'!J36</f>
        <v>0</v>
      </c>
      <c r="AZ97" s="125">
        <f>'160519_D_UT-SO03 - Gymnáz...'!F33</f>
        <v>0</v>
      </c>
      <c r="BA97" s="125">
        <f>'160519_D_UT-SO03 - Gymnáz...'!F34</f>
        <v>0</v>
      </c>
      <c r="BB97" s="125">
        <f>'160519_D_UT-SO03 - Gymnáz...'!F35</f>
        <v>0</v>
      </c>
      <c r="BC97" s="125">
        <f>'160519_D_UT-SO03 - Gymnáz...'!F36</f>
        <v>0</v>
      </c>
      <c r="BD97" s="127">
        <f>'160519_D_UT-SO03 - Gymnáz...'!F37</f>
        <v>0</v>
      </c>
      <c r="BE97" s="7"/>
      <c r="BT97" s="128" t="s">
        <v>84</v>
      </c>
      <c r="BV97" s="128" t="s">
        <v>78</v>
      </c>
      <c r="BW97" s="128" t="s">
        <v>90</v>
      </c>
      <c r="BX97" s="128" t="s">
        <v>5</v>
      </c>
      <c r="CL97" s="128" t="s">
        <v>1</v>
      </c>
      <c r="CM97" s="128" t="s">
        <v>86</v>
      </c>
    </row>
    <row r="98" s="7" customFormat="1" ht="40.5" customHeight="1">
      <c r="A98" s="116" t="s">
        <v>80</v>
      </c>
      <c r="B98" s="117"/>
      <c r="C98" s="118"/>
      <c r="D98" s="119" t="s">
        <v>91</v>
      </c>
      <c r="E98" s="119"/>
      <c r="F98" s="119"/>
      <c r="G98" s="119"/>
      <c r="H98" s="119"/>
      <c r="I98" s="120"/>
      <c r="J98" s="119" t="s">
        <v>82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'160519_D_ZTI-SO02 - Gymná...'!J30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83</v>
      </c>
      <c r="AR98" s="123"/>
      <c r="AS98" s="124">
        <v>0</v>
      </c>
      <c r="AT98" s="125">
        <f>ROUND(SUM(AV98:AW98),2)</f>
        <v>0</v>
      </c>
      <c r="AU98" s="126">
        <f>'160519_D_ZTI-SO02 - Gymná...'!P122</f>
        <v>0</v>
      </c>
      <c r="AV98" s="125">
        <f>'160519_D_ZTI-SO02 - Gymná...'!J33</f>
        <v>0</v>
      </c>
      <c r="AW98" s="125">
        <f>'160519_D_ZTI-SO02 - Gymná...'!J34</f>
        <v>0</v>
      </c>
      <c r="AX98" s="125">
        <f>'160519_D_ZTI-SO02 - Gymná...'!J35</f>
        <v>0</v>
      </c>
      <c r="AY98" s="125">
        <f>'160519_D_ZTI-SO02 - Gymná...'!J36</f>
        <v>0</v>
      </c>
      <c r="AZ98" s="125">
        <f>'160519_D_ZTI-SO02 - Gymná...'!F33</f>
        <v>0</v>
      </c>
      <c r="BA98" s="125">
        <f>'160519_D_ZTI-SO02 - Gymná...'!F34</f>
        <v>0</v>
      </c>
      <c r="BB98" s="125">
        <f>'160519_D_ZTI-SO02 - Gymná...'!F35</f>
        <v>0</v>
      </c>
      <c r="BC98" s="125">
        <f>'160519_D_ZTI-SO02 - Gymná...'!F36</f>
        <v>0</v>
      </c>
      <c r="BD98" s="127">
        <f>'160519_D_ZTI-SO02 - Gymná...'!F37</f>
        <v>0</v>
      </c>
      <c r="BE98" s="7"/>
      <c r="BT98" s="128" t="s">
        <v>84</v>
      </c>
      <c r="BV98" s="128" t="s">
        <v>78</v>
      </c>
      <c r="BW98" s="128" t="s">
        <v>92</v>
      </c>
      <c r="BX98" s="128" t="s">
        <v>5</v>
      </c>
      <c r="CL98" s="128" t="s">
        <v>1</v>
      </c>
      <c r="CM98" s="128" t="s">
        <v>86</v>
      </c>
    </row>
    <row r="99" s="7" customFormat="1" ht="40.5" customHeight="1">
      <c r="A99" s="116" t="s">
        <v>80</v>
      </c>
      <c r="B99" s="117"/>
      <c r="C99" s="118"/>
      <c r="D99" s="119" t="s">
        <v>93</v>
      </c>
      <c r="E99" s="119"/>
      <c r="F99" s="119"/>
      <c r="G99" s="119"/>
      <c r="H99" s="119"/>
      <c r="I99" s="120"/>
      <c r="J99" s="119" t="s">
        <v>82</v>
      </c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21">
        <f>'160519_M_UT-SO01 - Gymnáz...'!J30</f>
        <v>0</v>
      </c>
      <c r="AH99" s="120"/>
      <c r="AI99" s="120"/>
      <c r="AJ99" s="120"/>
      <c r="AK99" s="120"/>
      <c r="AL99" s="120"/>
      <c r="AM99" s="120"/>
      <c r="AN99" s="121">
        <f>SUM(AG99,AT99)</f>
        <v>0</v>
      </c>
      <c r="AO99" s="120"/>
      <c r="AP99" s="120"/>
      <c r="AQ99" s="122" t="s">
        <v>83</v>
      </c>
      <c r="AR99" s="123"/>
      <c r="AS99" s="124">
        <v>0</v>
      </c>
      <c r="AT99" s="125">
        <f>ROUND(SUM(AV99:AW99),2)</f>
        <v>0</v>
      </c>
      <c r="AU99" s="126">
        <f>'160519_M_UT-SO01 - Gymnáz...'!P129</f>
        <v>0</v>
      </c>
      <c r="AV99" s="125">
        <f>'160519_M_UT-SO01 - Gymnáz...'!J33</f>
        <v>0</v>
      </c>
      <c r="AW99" s="125">
        <f>'160519_M_UT-SO01 - Gymnáz...'!J34</f>
        <v>0</v>
      </c>
      <c r="AX99" s="125">
        <f>'160519_M_UT-SO01 - Gymnáz...'!J35</f>
        <v>0</v>
      </c>
      <c r="AY99" s="125">
        <f>'160519_M_UT-SO01 - Gymnáz...'!J36</f>
        <v>0</v>
      </c>
      <c r="AZ99" s="125">
        <f>'160519_M_UT-SO01 - Gymnáz...'!F33</f>
        <v>0</v>
      </c>
      <c r="BA99" s="125">
        <f>'160519_M_UT-SO01 - Gymnáz...'!F34</f>
        <v>0</v>
      </c>
      <c r="BB99" s="125">
        <f>'160519_M_UT-SO01 - Gymnáz...'!F35</f>
        <v>0</v>
      </c>
      <c r="BC99" s="125">
        <f>'160519_M_UT-SO01 - Gymnáz...'!F36</f>
        <v>0</v>
      </c>
      <c r="BD99" s="127">
        <f>'160519_M_UT-SO01 - Gymnáz...'!F37</f>
        <v>0</v>
      </c>
      <c r="BE99" s="7"/>
      <c r="BT99" s="128" t="s">
        <v>84</v>
      </c>
      <c r="BV99" s="128" t="s">
        <v>78</v>
      </c>
      <c r="BW99" s="128" t="s">
        <v>94</v>
      </c>
      <c r="BX99" s="128" t="s">
        <v>5</v>
      </c>
      <c r="CL99" s="128" t="s">
        <v>1</v>
      </c>
      <c r="CM99" s="128" t="s">
        <v>86</v>
      </c>
    </row>
    <row r="100" s="7" customFormat="1" ht="40.5" customHeight="1">
      <c r="A100" s="116" t="s">
        <v>80</v>
      </c>
      <c r="B100" s="117"/>
      <c r="C100" s="118"/>
      <c r="D100" s="119" t="s">
        <v>95</v>
      </c>
      <c r="E100" s="119"/>
      <c r="F100" s="119"/>
      <c r="G100" s="119"/>
      <c r="H100" s="119"/>
      <c r="I100" s="120"/>
      <c r="J100" s="119" t="s">
        <v>82</v>
      </c>
      <c r="K100" s="119"/>
      <c r="L100" s="119"/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  <c r="W100" s="119"/>
      <c r="X100" s="119"/>
      <c r="Y100" s="119"/>
      <c r="Z100" s="119"/>
      <c r="AA100" s="119"/>
      <c r="AB100" s="119"/>
      <c r="AC100" s="119"/>
      <c r="AD100" s="119"/>
      <c r="AE100" s="119"/>
      <c r="AF100" s="119"/>
      <c r="AG100" s="121">
        <f>'160519_M_UT-SO02 - Gymnáz...'!J30</f>
        <v>0</v>
      </c>
      <c r="AH100" s="120"/>
      <c r="AI100" s="120"/>
      <c r="AJ100" s="120"/>
      <c r="AK100" s="120"/>
      <c r="AL100" s="120"/>
      <c r="AM100" s="120"/>
      <c r="AN100" s="121">
        <f>SUM(AG100,AT100)</f>
        <v>0</v>
      </c>
      <c r="AO100" s="120"/>
      <c r="AP100" s="120"/>
      <c r="AQ100" s="122" t="s">
        <v>83</v>
      </c>
      <c r="AR100" s="123"/>
      <c r="AS100" s="124">
        <v>0</v>
      </c>
      <c r="AT100" s="125">
        <f>ROUND(SUM(AV100:AW100),2)</f>
        <v>0</v>
      </c>
      <c r="AU100" s="126">
        <f>'160519_M_UT-SO02 - Gymnáz...'!P125</f>
        <v>0</v>
      </c>
      <c r="AV100" s="125">
        <f>'160519_M_UT-SO02 - Gymnáz...'!J33</f>
        <v>0</v>
      </c>
      <c r="AW100" s="125">
        <f>'160519_M_UT-SO02 - Gymnáz...'!J34</f>
        <v>0</v>
      </c>
      <c r="AX100" s="125">
        <f>'160519_M_UT-SO02 - Gymnáz...'!J35</f>
        <v>0</v>
      </c>
      <c r="AY100" s="125">
        <f>'160519_M_UT-SO02 - Gymnáz...'!J36</f>
        <v>0</v>
      </c>
      <c r="AZ100" s="125">
        <f>'160519_M_UT-SO02 - Gymnáz...'!F33</f>
        <v>0</v>
      </c>
      <c r="BA100" s="125">
        <f>'160519_M_UT-SO02 - Gymnáz...'!F34</f>
        <v>0</v>
      </c>
      <c r="BB100" s="125">
        <f>'160519_M_UT-SO02 - Gymnáz...'!F35</f>
        <v>0</v>
      </c>
      <c r="BC100" s="125">
        <f>'160519_M_UT-SO02 - Gymnáz...'!F36</f>
        <v>0</v>
      </c>
      <c r="BD100" s="127">
        <f>'160519_M_UT-SO02 - Gymnáz...'!F37</f>
        <v>0</v>
      </c>
      <c r="BE100" s="7"/>
      <c r="BT100" s="128" t="s">
        <v>84</v>
      </c>
      <c r="BV100" s="128" t="s">
        <v>78</v>
      </c>
      <c r="BW100" s="128" t="s">
        <v>96</v>
      </c>
      <c r="BX100" s="128" t="s">
        <v>5</v>
      </c>
      <c r="CL100" s="128" t="s">
        <v>1</v>
      </c>
      <c r="CM100" s="128" t="s">
        <v>86</v>
      </c>
    </row>
    <row r="101" s="7" customFormat="1" ht="40.5" customHeight="1">
      <c r="A101" s="116" t="s">
        <v>80</v>
      </c>
      <c r="B101" s="117"/>
      <c r="C101" s="118"/>
      <c r="D101" s="119" t="s">
        <v>97</v>
      </c>
      <c r="E101" s="119"/>
      <c r="F101" s="119"/>
      <c r="G101" s="119"/>
      <c r="H101" s="119"/>
      <c r="I101" s="120"/>
      <c r="J101" s="119" t="s">
        <v>82</v>
      </c>
      <c r="K101" s="119"/>
      <c r="L101" s="119"/>
      <c r="M101" s="119"/>
      <c r="N101" s="119"/>
      <c r="O101" s="119"/>
      <c r="P101" s="119"/>
      <c r="Q101" s="119"/>
      <c r="R101" s="119"/>
      <c r="S101" s="119"/>
      <c r="T101" s="119"/>
      <c r="U101" s="119"/>
      <c r="V101" s="119"/>
      <c r="W101" s="119"/>
      <c r="X101" s="119"/>
      <c r="Y101" s="119"/>
      <c r="Z101" s="119"/>
      <c r="AA101" s="119"/>
      <c r="AB101" s="119"/>
      <c r="AC101" s="119"/>
      <c r="AD101" s="119"/>
      <c r="AE101" s="119"/>
      <c r="AF101" s="119"/>
      <c r="AG101" s="121">
        <f>'160519_M_UT-SO03 - Gymnáz...'!J30</f>
        <v>0</v>
      </c>
      <c r="AH101" s="120"/>
      <c r="AI101" s="120"/>
      <c r="AJ101" s="120"/>
      <c r="AK101" s="120"/>
      <c r="AL101" s="120"/>
      <c r="AM101" s="120"/>
      <c r="AN101" s="121">
        <f>SUM(AG101,AT101)</f>
        <v>0</v>
      </c>
      <c r="AO101" s="120"/>
      <c r="AP101" s="120"/>
      <c r="AQ101" s="122" t="s">
        <v>83</v>
      </c>
      <c r="AR101" s="123"/>
      <c r="AS101" s="124">
        <v>0</v>
      </c>
      <c r="AT101" s="125">
        <f>ROUND(SUM(AV101:AW101),2)</f>
        <v>0</v>
      </c>
      <c r="AU101" s="126">
        <f>'160519_M_UT-SO03 - Gymnáz...'!P125</f>
        <v>0</v>
      </c>
      <c r="AV101" s="125">
        <f>'160519_M_UT-SO03 - Gymnáz...'!J33</f>
        <v>0</v>
      </c>
      <c r="AW101" s="125">
        <f>'160519_M_UT-SO03 - Gymnáz...'!J34</f>
        <v>0</v>
      </c>
      <c r="AX101" s="125">
        <f>'160519_M_UT-SO03 - Gymnáz...'!J35</f>
        <v>0</v>
      </c>
      <c r="AY101" s="125">
        <f>'160519_M_UT-SO03 - Gymnáz...'!J36</f>
        <v>0</v>
      </c>
      <c r="AZ101" s="125">
        <f>'160519_M_UT-SO03 - Gymnáz...'!F33</f>
        <v>0</v>
      </c>
      <c r="BA101" s="125">
        <f>'160519_M_UT-SO03 - Gymnáz...'!F34</f>
        <v>0</v>
      </c>
      <c r="BB101" s="125">
        <f>'160519_M_UT-SO03 - Gymnáz...'!F35</f>
        <v>0</v>
      </c>
      <c r="BC101" s="125">
        <f>'160519_M_UT-SO03 - Gymnáz...'!F36</f>
        <v>0</v>
      </c>
      <c r="BD101" s="127">
        <f>'160519_M_UT-SO03 - Gymnáz...'!F37</f>
        <v>0</v>
      </c>
      <c r="BE101" s="7"/>
      <c r="BT101" s="128" t="s">
        <v>84</v>
      </c>
      <c r="BV101" s="128" t="s">
        <v>78</v>
      </c>
      <c r="BW101" s="128" t="s">
        <v>98</v>
      </c>
      <c r="BX101" s="128" t="s">
        <v>5</v>
      </c>
      <c r="CL101" s="128" t="s">
        <v>1</v>
      </c>
      <c r="CM101" s="128" t="s">
        <v>86</v>
      </c>
    </row>
    <row r="102" s="7" customFormat="1" ht="40.5" customHeight="1">
      <c r="A102" s="116" t="s">
        <v>80</v>
      </c>
      <c r="B102" s="117"/>
      <c r="C102" s="118"/>
      <c r="D102" s="119" t="s">
        <v>99</v>
      </c>
      <c r="E102" s="119"/>
      <c r="F102" s="119"/>
      <c r="G102" s="119"/>
      <c r="H102" s="119"/>
      <c r="I102" s="120"/>
      <c r="J102" s="119" t="s">
        <v>82</v>
      </c>
      <c r="K102" s="119"/>
      <c r="L102" s="119"/>
      <c r="M102" s="119"/>
      <c r="N102" s="119"/>
      <c r="O102" s="119"/>
      <c r="P102" s="119"/>
      <c r="Q102" s="119"/>
      <c r="R102" s="119"/>
      <c r="S102" s="119"/>
      <c r="T102" s="119"/>
      <c r="U102" s="119"/>
      <c r="V102" s="119"/>
      <c r="W102" s="119"/>
      <c r="X102" s="119"/>
      <c r="Y102" s="119"/>
      <c r="Z102" s="119"/>
      <c r="AA102" s="119"/>
      <c r="AB102" s="119"/>
      <c r="AC102" s="119"/>
      <c r="AD102" s="119"/>
      <c r="AE102" s="119"/>
      <c r="AF102" s="119"/>
      <c r="AG102" s="121">
        <f>'160519_M_ZTI-SO01 - Gymná...'!J30</f>
        <v>0</v>
      </c>
      <c r="AH102" s="120"/>
      <c r="AI102" s="120"/>
      <c r="AJ102" s="120"/>
      <c r="AK102" s="120"/>
      <c r="AL102" s="120"/>
      <c r="AM102" s="120"/>
      <c r="AN102" s="121">
        <f>SUM(AG102,AT102)</f>
        <v>0</v>
      </c>
      <c r="AO102" s="120"/>
      <c r="AP102" s="120"/>
      <c r="AQ102" s="122" t="s">
        <v>83</v>
      </c>
      <c r="AR102" s="123"/>
      <c r="AS102" s="124">
        <v>0</v>
      </c>
      <c r="AT102" s="125">
        <f>ROUND(SUM(AV102:AW102),2)</f>
        <v>0</v>
      </c>
      <c r="AU102" s="126">
        <f>'160519_M_ZTI-SO01 - Gymná...'!P122</f>
        <v>0</v>
      </c>
      <c r="AV102" s="125">
        <f>'160519_M_ZTI-SO01 - Gymná...'!J33</f>
        <v>0</v>
      </c>
      <c r="AW102" s="125">
        <f>'160519_M_ZTI-SO01 - Gymná...'!J34</f>
        <v>0</v>
      </c>
      <c r="AX102" s="125">
        <f>'160519_M_ZTI-SO01 - Gymná...'!J35</f>
        <v>0</v>
      </c>
      <c r="AY102" s="125">
        <f>'160519_M_ZTI-SO01 - Gymná...'!J36</f>
        <v>0</v>
      </c>
      <c r="AZ102" s="125">
        <f>'160519_M_ZTI-SO01 - Gymná...'!F33</f>
        <v>0</v>
      </c>
      <c r="BA102" s="125">
        <f>'160519_M_ZTI-SO01 - Gymná...'!F34</f>
        <v>0</v>
      </c>
      <c r="BB102" s="125">
        <f>'160519_M_ZTI-SO01 - Gymná...'!F35</f>
        <v>0</v>
      </c>
      <c r="BC102" s="125">
        <f>'160519_M_ZTI-SO01 - Gymná...'!F36</f>
        <v>0</v>
      </c>
      <c r="BD102" s="127">
        <f>'160519_M_ZTI-SO01 - Gymná...'!F37</f>
        <v>0</v>
      </c>
      <c r="BE102" s="7"/>
      <c r="BT102" s="128" t="s">
        <v>84</v>
      </c>
      <c r="BV102" s="128" t="s">
        <v>78</v>
      </c>
      <c r="BW102" s="128" t="s">
        <v>100</v>
      </c>
      <c r="BX102" s="128" t="s">
        <v>5</v>
      </c>
      <c r="CL102" s="128" t="s">
        <v>1</v>
      </c>
      <c r="CM102" s="128" t="s">
        <v>86</v>
      </c>
    </row>
    <row r="103" s="7" customFormat="1" ht="40.5" customHeight="1">
      <c r="A103" s="116" t="s">
        <v>80</v>
      </c>
      <c r="B103" s="117"/>
      <c r="C103" s="118"/>
      <c r="D103" s="119" t="s">
        <v>101</v>
      </c>
      <c r="E103" s="119"/>
      <c r="F103" s="119"/>
      <c r="G103" s="119"/>
      <c r="H103" s="119"/>
      <c r="I103" s="120"/>
      <c r="J103" s="119" t="s">
        <v>82</v>
      </c>
      <c r="K103" s="119"/>
      <c r="L103" s="119"/>
      <c r="M103" s="119"/>
      <c r="N103" s="119"/>
      <c r="O103" s="119"/>
      <c r="P103" s="119"/>
      <c r="Q103" s="119"/>
      <c r="R103" s="119"/>
      <c r="S103" s="119"/>
      <c r="T103" s="119"/>
      <c r="U103" s="119"/>
      <c r="V103" s="119"/>
      <c r="W103" s="119"/>
      <c r="X103" s="119"/>
      <c r="Y103" s="119"/>
      <c r="Z103" s="119"/>
      <c r="AA103" s="119"/>
      <c r="AB103" s="119"/>
      <c r="AC103" s="119"/>
      <c r="AD103" s="119"/>
      <c r="AE103" s="119"/>
      <c r="AF103" s="119"/>
      <c r="AG103" s="121">
        <f>'160519_M_ZTI-SO02 - Gymná...'!J30</f>
        <v>0</v>
      </c>
      <c r="AH103" s="120"/>
      <c r="AI103" s="120"/>
      <c r="AJ103" s="120"/>
      <c r="AK103" s="120"/>
      <c r="AL103" s="120"/>
      <c r="AM103" s="120"/>
      <c r="AN103" s="121">
        <f>SUM(AG103,AT103)</f>
        <v>0</v>
      </c>
      <c r="AO103" s="120"/>
      <c r="AP103" s="120"/>
      <c r="AQ103" s="122" t="s">
        <v>83</v>
      </c>
      <c r="AR103" s="123"/>
      <c r="AS103" s="124">
        <v>0</v>
      </c>
      <c r="AT103" s="125">
        <f>ROUND(SUM(AV103:AW103),2)</f>
        <v>0</v>
      </c>
      <c r="AU103" s="126">
        <f>'160519_M_ZTI-SO02 - Gymná...'!P123</f>
        <v>0</v>
      </c>
      <c r="AV103" s="125">
        <f>'160519_M_ZTI-SO02 - Gymná...'!J33</f>
        <v>0</v>
      </c>
      <c r="AW103" s="125">
        <f>'160519_M_ZTI-SO02 - Gymná...'!J34</f>
        <v>0</v>
      </c>
      <c r="AX103" s="125">
        <f>'160519_M_ZTI-SO02 - Gymná...'!J35</f>
        <v>0</v>
      </c>
      <c r="AY103" s="125">
        <f>'160519_M_ZTI-SO02 - Gymná...'!J36</f>
        <v>0</v>
      </c>
      <c r="AZ103" s="125">
        <f>'160519_M_ZTI-SO02 - Gymná...'!F33</f>
        <v>0</v>
      </c>
      <c r="BA103" s="125">
        <f>'160519_M_ZTI-SO02 - Gymná...'!F34</f>
        <v>0</v>
      </c>
      <c r="BB103" s="125">
        <f>'160519_M_ZTI-SO02 - Gymná...'!F35</f>
        <v>0</v>
      </c>
      <c r="BC103" s="125">
        <f>'160519_M_ZTI-SO02 - Gymná...'!F36</f>
        <v>0</v>
      </c>
      <c r="BD103" s="127">
        <f>'160519_M_ZTI-SO02 - Gymná...'!F37</f>
        <v>0</v>
      </c>
      <c r="BE103" s="7"/>
      <c r="BT103" s="128" t="s">
        <v>84</v>
      </c>
      <c r="BV103" s="128" t="s">
        <v>78</v>
      </c>
      <c r="BW103" s="128" t="s">
        <v>102</v>
      </c>
      <c r="BX103" s="128" t="s">
        <v>5</v>
      </c>
      <c r="CL103" s="128" t="s">
        <v>1</v>
      </c>
      <c r="CM103" s="128" t="s">
        <v>86</v>
      </c>
    </row>
    <row r="104" s="7" customFormat="1" ht="40.5" customHeight="1">
      <c r="A104" s="116" t="s">
        <v>80</v>
      </c>
      <c r="B104" s="117"/>
      <c r="C104" s="118"/>
      <c r="D104" s="119" t="s">
        <v>103</v>
      </c>
      <c r="E104" s="119"/>
      <c r="F104" s="119"/>
      <c r="G104" s="119"/>
      <c r="H104" s="119"/>
      <c r="I104" s="120"/>
      <c r="J104" s="119" t="s">
        <v>82</v>
      </c>
      <c r="K104" s="119"/>
      <c r="L104" s="119"/>
      <c r="M104" s="119"/>
      <c r="N104" s="119"/>
      <c r="O104" s="119"/>
      <c r="P104" s="119"/>
      <c r="Q104" s="119"/>
      <c r="R104" s="119"/>
      <c r="S104" s="119"/>
      <c r="T104" s="119"/>
      <c r="U104" s="119"/>
      <c r="V104" s="119"/>
      <c r="W104" s="119"/>
      <c r="X104" s="119"/>
      <c r="Y104" s="119"/>
      <c r="Z104" s="119"/>
      <c r="AA104" s="119"/>
      <c r="AB104" s="119"/>
      <c r="AC104" s="119"/>
      <c r="AD104" s="119"/>
      <c r="AE104" s="119"/>
      <c r="AF104" s="119"/>
      <c r="AG104" s="121">
        <f>'spojovaci krcek - Gymnázi...'!J30</f>
        <v>0</v>
      </c>
      <c r="AH104" s="120"/>
      <c r="AI104" s="120"/>
      <c r="AJ104" s="120"/>
      <c r="AK104" s="120"/>
      <c r="AL104" s="120"/>
      <c r="AM104" s="120"/>
      <c r="AN104" s="121">
        <f>SUM(AG104,AT104)</f>
        <v>0</v>
      </c>
      <c r="AO104" s="120"/>
      <c r="AP104" s="120"/>
      <c r="AQ104" s="122" t="s">
        <v>83</v>
      </c>
      <c r="AR104" s="123"/>
      <c r="AS104" s="129">
        <v>0</v>
      </c>
      <c r="AT104" s="130">
        <f>ROUND(SUM(AV104:AW104),2)</f>
        <v>0</v>
      </c>
      <c r="AU104" s="131">
        <f>'spojovaci krcek - Gymnázi...'!P123</f>
        <v>0</v>
      </c>
      <c r="AV104" s="130">
        <f>'spojovaci krcek - Gymnázi...'!J33</f>
        <v>0</v>
      </c>
      <c r="AW104" s="130">
        <f>'spojovaci krcek - Gymnázi...'!J34</f>
        <v>0</v>
      </c>
      <c r="AX104" s="130">
        <f>'spojovaci krcek - Gymnázi...'!J35</f>
        <v>0</v>
      </c>
      <c r="AY104" s="130">
        <f>'spojovaci krcek - Gymnázi...'!J36</f>
        <v>0</v>
      </c>
      <c r="AZ104" s="130">
        <f>'spojovaci krcek - Gymnázi...'!F33</f>
        <v>0</v>
      </c>
      <c r="BA104" s="130">
        <f>'spojovaci krcek - Gymnázi...'!F34</f>
        <v>0</v>
      </c>
      <c r="BB104" s="130">
        <f>'spojovaci krcek - Gymnázi...'!F35</f>
        <v>0</v>
      </c>
      <c r="BC104" s="130">
        <f>'spojovaci krcek - Gymnázi...'!F36</f>
        <v>0</v>
      </c>
      <c r="BD104" s="132">
        <f>'spojovaci krcek - Gymnázi...'!F37</f>
        <v>0</v>
      </c>
      <c r="BE104" s="7"/>
      <c r="BT104" s="128" t="s">
        <v>84</v>
      </c>
      <c r="BV104" s="128" t="s">
        <v>78</v>
      </c>
      <c r="BW104" s="128" t="s">
        <v>104</v>
      </c>
      <c r="BX104" s="128" t="s">
        <v>5</v>
      </c>
      <c r="CL104" s="128" t="s">
        <v>1</v>
      </c>
      <c r="CM104" s="128" t="s">
        <v>86</v>
      </c>
    </row>
    <row r="105" s="2" customFormat="1" ht="30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41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64"/>
      <c r="N106" s="64"/>
      <c r="O106" s="64"/>
      <c r="P106" s="64"/>
      <c r="Q106" s="64"/>
      <c r="R106" s="64"/>
      <c r="S106" s="64"/>
      <c r="T106" s="64"/>
      <c r="U106" s="64"/>
      <c r="V106" s="64"/>
      <c r="W106" s="64"/>
      <c r="X106" s="64"/>
      <c r="Y106" s="64"/>
      <c r="Z106" s="64"/>
      <c r="AA106" s="64"/>
      <c r="AB106" s="64"/>
      <c r="AC106" s="64"/>
      <c r="AD106" s="64"/>
      <c r="AE106" s="64"/>
      <c r="AF106" s="64"/>
      <c r="AG106" s="64"/>
      <c r="AH106" s="64"/>
      <c r="AI106" s="64"/>
      <c r="AJ106" s="64"/>
      <c r="AK106" s="64"/>
      <c r="AL106" s="64"/>
      <c r="AM106" s="64"/>
      <c r="AN106" s="64"/>
      <c r="AO106" s="64"/>
      <c r="AP106" s="64"/>
      <c r="AQ106" s="64"/>
      <c r="AR106" s="41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</row>
  </sheetData>
  <sheetProtection sheet="1" formatColumns="0" formatRows="0" objects="1" scenarios="1" spinCount="100000" saltValue="SItHoylSnos8dJWvOxZ+ZYi98ZhzV6k4uKbQ7lcdLFfDFo41E98IHjh9fDPARZ05JT7WJrQfMmBEw+215ae7Hw==" hashValue="I9ldQkdNCfVBTNLYeth5dRPw5BR50TTlG7StK2erZTNVzaWgGMyiyDPxRlfLcMHUKhBh31UNltqYOtelsxQS3Q==" algorithmName="SHA-512" password="CC35"/>
  <mergeCells count="78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AN102:AP102"/>
    <mergeCell ref="AN103:AP103"/>
    <mergeCell ref="AN104:AP104"/>
    <mergeCell ref="D102:H102"/>
    <mergeCell ref="D95:H95"/>
    <mergeCell ref="D96:H96"/>
    <mergeCell ref="D97:H97"/>
    <mergeCell ref="D98:H98"/>
    <mergeCell ref="D99:H99"/>
    <mergeCell ref="D100:H100"/>
    <mergeCell ref="D101:H101"/>
    <mergeCell ref="D103:H103"/>
    <mergeCell ref="D104:H104"/>
    <mergeCell ref="AG104:AM104"/>
    <mergeCell ref="AG103:AM103"/>
    <mergeCell ref="C92:G92"/>
    <mergeCell ref="I92:AF92"/>
    <mergeCell ref="J95:AF95"/>
    <mergeCell ref="J96:AF96"/>
    <mergeCell ref="J97:AF97"/>
    <mergeCell ref="J98:AF98"/>
    <mergeCell ref="J99:AF99"/>
    <mergeCell ref="J100:AF100"/>
    <mergeCell ref="J101:AF101"/>
    <mergeCell ref="J102:AF102"/>
    <mergeCell ref="J103:AF103"/>
    <mergeCell ref="J104:AF104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102:AM102"/>
    <mergeCell ref="AG94:AM94"/>
    <mergeCell ref="AN94:AP94"/>
  </mergeCells>
  <hyperlinks>
    <hyperlink ref="A95" location="'160519_D_UT-SO01 - Gymnáz...'!C2" display="/"/>
    <hyperlink ref="A96" location="'160519_D_UT-SO02 - Gymnáz...'!C2" display="/"/>
    <hyperlink ref="A97" location="'160519_D_UT-SO03 - Gymnáz...'!C2" display="/"/>
    <hyperlink ref="A98" location="'160519_D_ZTI-SO02 - Gymná...'!C2" display="/"/>
    <hyperlink ref="A99" location="'160519_M_UT-SO01 - Gymnáz...'!C2" display="/"/>
    <hyperlink ref="A100" location="'160519_M_UT-SO02 - Gymnáz...'!C2" display="/"/>
    <hyperlink ref="A101" location="'160519_M_UT-SO03 - Gymnáz...'!C2" display="/"/>
    <hyperlink ref="A102" location="'160519_M_ZTI-SO01 - Gymná...'!C2" display="/"/>
    <hyperlink ref="A103" location="'160519_M_ZTI-SO02 - Gymná...'!C2" display="/"/>
    <hyperlink ref="A104" location="'spojovaci krcek - Gymnázi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3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86</v>
      </c>
    </row>
    <row r="4" s="1" customFormat="1" ht="24.96" customHeight="1">
      <c r="B4" s="17"/>
      <c r="D4" s="137" t="s">
        <v>105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25.5" customHeight="1">
      <c r="B7" s="17"/>
      <c r="E7" s="140" t="str">
        <f>'Rekapitulace stavby'!K6</f>
        <v>Gymnázium Blansko - rekonstrukce, rozvodů teplé a studené vody, odpadů,topné soustavy a kotelny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106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27" customHeight="1">
      <c r="A9" s="35"/>
      <c r="B9" s="41"/>
      <c r="C9" s="35"/>
      <c r="D9" s="35"/>
      <c r="E9" s="142" t="s">
        <v>1819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24. 9. 2019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21</v>
      </c>
      <c r="F15" s="35"/>
      <c r="G15" s="35"/>
      <c r="H15" s="35"/>
      <c r="I15" s="144" t="s">
        <v>26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27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29</v>
      </c>
      <c r="E20" s="35"/>
      <c r="F20" s="35"/>
      <c r="G20" s="35"/>
      <c r="H20" s="35"/>
      <c r="I20" s="144" t="s">
        <v>25</v>
      </c>
      <c r="J20" s="143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30</v>
      </c>
      <c r="F21" s="35"/>
      <c r="G21" s="35"/>
      <c r="H21" s="35"/>
      <c r="I21" s="144" t="s">
        <v>26</v>
      </c>
      <c r="J21" s="143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32</v>
      </c>
      <c r="E23" s="35"/>
      <c r="F23" s="35"/>
      <c r="G23" s="35"/>
      <c r="H23" s="35"/>
      <c r="I23" s="144" t="s">
        <v>25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33</v>
      </c>
      <c r="F24" s="35"/>
      <c r="G24" s="35"/>
      <c r="H24" s="35"/>
      <c r="I24" s="144" t="s">
        <v>26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34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1820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36</v>
      </c>
      <c r="E30" s="35"/>
      <c r="F30" s="35"/>
      <c r="G30" s="35"/>
      <c r="H30" s="35"/>
      <c r="I30" s="141"/>
      <c r="J30" s="154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38</v>
      </c>
      <c r="G32" s="35"/>
      <c r="H32" s="35"/>
      <c r="I32" s="156" t="s">
        <v>37</v>
      </c>
      <c r="J32" s="155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40</v>
      </c>
      <c r="E33" s="139" t="s">
        <v>41</v>
      </c>
      <c r="F33" s="158">
        <f>ROUND((SUM(BE123:BE206)),  2)</f>
        <v>0</v>
      </c>
      <c r="G33" s="35"/>
      <c r="H33" s="35"/>
      <c r="I33" s="159">
        <v>0.20999999999999999</v>
      </c>
      <c r="J33" s="158">
        <f>ROUND(((SUM(BE123:BE206))*I33),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42</v>
      </c>
      <c r="F34" s="158">
        <f>ROUND((SUM(BF123:BF206)),  2)</f>
        <v>0</v>
      </c>
      <c r="G34" s="35"/>
      <c r="H34" s="35"/>
      <c r="I34" s="159">
        <v>0.14999999999999999</v>
      </c>
      <c r="J34" s="158">
        <f>ROUND(((SUM(BF123:BF206))*I34),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43</v>
      </c>
      <c r="F35" s="158">
        <f>ROUND((SUM(BG123:BG206)),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44</v>
      </c>
      <c r="F36" s="158">
        <f>ROUND((SUM(BH123:BH206)),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8">
        <f>ROUND((SUM(BI123:BI206)),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46</v>
      </c>
      <c r="E39" s="162"/>
      <c r="F39" s="162"/>
      <c r="G39" s="163" t="s">
        <v>47</v>
      </c>
      <c r="H39" s="164" t="s">
        <v>48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49</v>
      </c>
      <c r="E50" s="169"/>
      <c r="F50" s="169"/>
      <c r="G50" s="168" t="s">
        <v>50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51</v>
      </c>
      <c r="E61" s="172"/>
      <c r="F61" s="173" t="s">
        <v>52</v>
      </c>
      <c r="G61" s="171" t="s">
        <v>51</v>
      </c>
      <c r="H61" s="172"/>
      <c r="I61" s="174"/>
      <c r="J61" s="175" t="s">
        <v>52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53</v>
      </c>
      <c r="E65" s="176"/>
      <c r="F65" s="176"/>
      <c r="G65" s="168" t="s">
        <v>54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51</v>
      </c>
      <c r="E76" s="172"/>
      <c r="F76" s="173" t="s">
        <v>52</v>
      </c>
      <c r="G76" s="171" t="s">
        <v>51</v>
      </c>
      <c r="H76" s="172"/>
      <c r="I76" s="174"/>
      <c r="J76" s="175" t="s">
        <v>52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109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5.5" customHeight="1">
      <c r="A85" s="35"/>
      <c r="B85" s="36"/>
      <c r="C85" s="37"/>
      <c r="D85" s="37"/>
      <c r="E85" s="184" t="str">
        <f>E7</f>
        <v>Gymnázium Blansko - rekonstrukce, rozvodů teplé a studené vody, odpadů,topné soustavy a kotelny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27" customHeight="1">
      <c r="A87" s="35"/>
      <c r="B87" s="36"/>
      <c r="C87" s="37"/>
      <c r="D87" s="37"/>
      <c r="E87" s="73" t="str">
        <f>E9</f>
        <v xml:space="preserve">160519_M_ZTI-SO02 - Gymnázium Blansko - rekonstrukce rozvodů teplé a studené vody, odpadů, topné soustavy a kotelny 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Gymnázium Blansko, příspěvková organizace,Seifert </v>
      </c>
      <c r="G89" s="37"/>
      <c r="H89" s="37"/>
      <c r="I89" s="144" t="s">
        <v>22</v>
      </c>
      <c r="J89" s="76" t="str">
        <f>IF(J12="","",J12)</f>
        <v>24. 9. 2019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7.9" customHeight="1">
      <c r="A91" s="35"/>
      <c r="B91" s="36"/>
      <c r="C91" s="29" t="s">
        <v>24</v>
      </c>
      <c r="D91" s="37"/>
      <c r="E91" s="37"/>
      <c r="F91" s="24" t="str">
        <f>E15</f>
        <v xml:space="preserve">Gymnázium Blansko, příspěvková organizace,Seifert </v>
      </c>
      <c r="G91" s="37"/>
      <c r="H91" s="37"/>
      <c r="I91" s="144" t="s">
        <v>29</v>
      </c>
      <c r="J91" s="33" t="str">
        <f>E21</f>
        <v>V-PROJEKT Prostějov, v.o.s.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144" t="s">
        <v>32</v>
      </c>
      <c r="J92" s="33" t="str">
        <f>E24</f>
        <v>Jungmann Adam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110</v>
      </c>
      <c r="D94" s="186"/>
      <c r="E94" s="186"/>
      <c r="F94" s="186"/>
      <c r="G94" s="186"/>
      <c r="H94" s="186"/>
      <c r="I94" s="187"/>
      <c r="J94" s="188" t="s">
        <v>111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112</v>
      </c>
      <c r="D96" s="37"/>
      <c r="E96" s="37"/>
      <c r="F96" s="37"/>
      <c r="G96" s="37"/>
      <c r="H96" s="37"/>
      <c r="I96" s="141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113</v>
      </c>
    </row>
    <row r="97" s="9" customFormat="1" ht="24.96" customHeight="1">
      <c r="A97" s="9"/>
      <c r="B97" s="190"/>
      <c r="C97" s="191"/>
      <c r="D97" s="192" t="s">
        <v>441</v>
      </c>
      <c r="E97" s="193"/>
      <c r="F97" s="193"/>
      <c r="G97" s="193"/>
      <c r="H97" s="193"/>
      <c r="I97" s="194"/>
      <c r="J97" s="195">
        <f>J124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115</v>
      </c>
      <c r="E98" s="200"/>
      <c r="F98" s="200"/>
      <c r="G98" s="200"/>
      <c r="H98" s="200"/>
      <c r="I98" s="201"/>
      <c r="J98" s="202">
        <f>J125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442</v>
      </c>
      <c r="E99" s="200"/>
      <c r="F99" s="200"/>
      <c r="G99" s="200"/>
      <c r="H99" s="200"/>
      <c r="I99" s="201"/>
      <c r="J99" s="202">
        <f>J138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116</v>
      </c>
      <c r="E100" s="200"/>
      <c r="F100" s="200"/>
      <c r="G100" s="200"/>
      <c r="H100" s="200"/>
      <c r="I100" s="201"/>
      <c r="J100" s="202">
        <f>J149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335</v>
      </c>
      <c r="E101" s="200"/>
      <c r="F101" s="200"/>
      <c r="G101" s="200"/>
      <c r="H101" s="200"/>
      <c r="I101" s="201"/>
      <c r="J101" s="202">
        <f>J178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1720</v>
      </c>
      <c r="E102" s="200"/>
      <c r="F102" s="200"/>
      <c r="G102" s="200"/>
      <c r="H102" s="200"/>
      <c r="I102" s="201"/>
      <c r="J102" s="202">
        <f>J198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98"/>
      <c r="D103" s="199" t="s">
        <v>508</v>
      </c>
      <c r="E103" s="200"/>
      <c r="F103" s="200"/>
      <c r="G103" s="200"/>
      <c r="H103" s="200"/>
      <c r="I103" s="201"/>
      <c r="J103" s="202">
        <f>J203</f>
        <v>0</v>
      </c>
      <c r="K103" s="198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141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180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183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125</v>
      </c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5.5" customHeight="1">
      <c r="A113" s="35"/>
      <c r="B113" s="36"/>
      <c r="C113" s="37"/>
      <c r="D113" s="37"/>
      <c r="E113" s="184" t="str">
        <f>E7</f>
        <v>Gymnázium Blansko - rekonstrukce, rozvodů teplé a studené vody, odpadů,topné soustavy a kotelny</v>
      </c>
      <c r="F113" s="29"/>
      <c r="G113" s="29"/>
      <c r="H113" s="29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106</v>
      </c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7" customHeight="1">
      <c r="A115" s="35"/>
      <c r="B115" s="36"/>
      <c r="C115" s="37"/>
      <c r="D115" s="37"/>
      <c r="E115" s="73" t="str">
        <f>E9</f>
        <v xml:space="preserve">160519_M_ZTI-SO02 - Gymnázium Blansko - rekonstrukce rozvodů teplé a studené vody, odpadů, topné soustavy a kotelny </v>
      </c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F12</f>
        <v xml:space="preserve">Gymnázium Blansko, příspěvková organizace,Seifert </v>
      </c>
      <c r="G117" s="37"/>
      <c r="H117" s="37"/>
      <c r="I117" s="144" t="s">
        <v>22</v>
      </c>
      <c r="J117" s="76" t="str">
        <f>IF(J12="","",J12)</f>
        <v>24. 9. 2019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14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7.9" customHeight="1">
      <c r="A119" s="35"/>
      <c r="B119" s="36"/>
      <c r="C119" s="29" t="s">
        <v>24</v>
      </c>
      <c r="D119" s="37"/>
      <c r="E119" s="37"/>
      <c r="F119" s="24" t="str">
        <f>E15</f>
        <v xml:space="preserve">Gymnázium Blansko, příspěvková organizace,Seifert </v>
      </c>
      <c r="G119" s="37"/>
      <c r="H119" s="37"/>
      <c r="I119" s="144" t="s">
        <v>29</v>
      </c>
      <c r="J119" s="33" t="str">
        <f>E21</f>
        <v>V-PROJEKT Prostějov, v.o.s.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27</v>
      </c>
      <c r="D120" s="37"/>
      <c r="E120" s="37"/>
      <c r="F120" s="24" t="str">
        <f>IF(E18="","",E18)</f>
        <v>Vyplň údaj</v>
      </c>
      <c r="G120" s="37"/>
      <c r="H120" s="37"/>
      <c r="I120" s="144" t="s">
        <v>32</v>
      </c>
      <c r="J120" s="33" t="str">
        <f>E24</f>
        <v>Jungmann Adam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14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204"/>
      <c r="B122" s="205"/>
      <c r="C122" s="206" t="s">
        <v>126</v>
      </c>
      <c r="D122" s="207" t="s">
        <v>61</v>
      </c>
      <c r="E122" s="207" t="s">
        <v>57</v>
      </c>
      <c r="F122" s="207" t="s">
        <v>58</v>
      </c>
      <c r="G122" s="207" t="s">
        <v>127</v>
      </c>
      <c r="H122" s="207" t="s">
        <v>128</v>
      </c>
      <c r="I122" s="208" t="s">
        <v>129</v>
      </c>
      <c r="J122" s="207" t="s">
        <v>111</v>
      </c>
      <c r="K122" s="209" t="s">
        <v>130</v>
      </c>
      <c r="L122" s="210"/>
      <c r="M122" s="97" t="s">
        <v>1</v>
      </c>
      <c r="N122" s="98" t="s">
        <v>40</v>
      </c>
      <c r="O122" s="98" t="s">
        <v>131</v>
      </c>
      <c r="P122" s="98" t="s">
        <v>132</v>
      </c>
      <c r="Q122" s="98" t="s">
        <v>133</v>
      </c>
      <c r="R122" s="98" t="s">
        <v>134</v>
      </c>
      <c r="S122" s="98" t="s">
        <v>135</v>
      </c>
      <c r="T122" s="99" t="s">
        <v>136</v>
      </c>
      <c r="U122" s="204"/>
      <c r="V122" s="204"/>
      <c r="W122" s="204"/>
      <c r="X122" s="204"/>
      <c r="Y122" s="204"/>
      <c r="Z122" s="204"/>
      <c r="AA122" s="204"/>
      <c r="AB122" s="204"/>
      <c r="AC122" s="204"/>
      <c r="AD122" s="204"/>
      <c r="AE122" s="204"/>
    </row>
    <row r="123" s="2" customFormat="1" ht="22.8" customHeight="1">
      <c r="A123" s="35"/>
      <c r="B123" s="36"/>
      <c r="C123" s="104" t="s">
        <v>137</v>
      </c>
      <c r="D123" s="37"/>
      <c r="E123" s="37"/>
      <c r="F123" s="37"/>
      <c r="G123" s="37"/>
      <c r="H123" s="37"/>
      <c r="I123" s="141"/>
      <c r="J123" s="211">
        <f>BK123</f>
        <v>0</v>
      </c>
      <c r="K123" s="37"/>
      <c r="L123" s="41"/>
      <c r="M123" s="100"/>
      <c r="N123" s="212"/>
      <c r="O123" s="101"/>
      <c r="P123" s="213">
        <f>P124</f>
        <v>0</v>
      </c>
      <c r="Q123" s="101"/>
      <c r="R123" s="213">
        <f>R124</f>
        <v>2.0753500000000007</v>
      </c>
      <c r="S123" s="101"/>
      <c r="T123" s="214">
        <f>T124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75</v>
      </c>
      <c r="AU123" s="14" t="s">
        <v>113</v>
      </c>
      <c r="BK123" s="215">
        <f>BK124</f>
        <v>0</v>
      </c>
    </row>
    <row r="124" s="12" customFormat="1" ht="25.92" customHeight="1">
      <c r="A124" s="12"/>
      <c r="B124" s="216"/>
      <c r="C124" s="217"/>
      <c r="D124" s="218" t="s">
        <v>75</v>
      </c>
      <c r="E124" s="219" t="s">
        <v>138</v>
      </c>
      <c r="F124" s="219" t="s">
        <v>443</v>
      </c>
      <c r="G124" s="217"/>
      <c r="H124" s="217"/>
      <c r="I124" s="220"/>
      <c r="J124" s="221">
        <f>BK124</f>
        <v>0</v>
      </c>
      <c r="K124" s="217"/>
      <c r="L124" s="222"/>
      <c r="M124" s="223"/>
      <c r="N124" s="224"/>
      <c r="O124" s="224"/>
      <c r="P124" s="225">
        <f>P125+P138+P149+P178+P198+P203</f>
        <v>0</v>
      </c>
      <c r="Q124" s="224"/>
      <c r="R124" s="225">
        <f>R125+R138+R149+R178+R198+R203</f>
        <v>2.0753500000000007</v>
      </c>
      <c r="S124" s="224"/>
      <c r="T124" s="226">
        <f>T125+T138+T149+T178+T198+T203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7" t="s">
        <v>86</v>
      </c>
      <c r="AT124" s="228" t="s">
        <v>75</v>
      </c>
      <c r="AU124" s="228" t="s">
        <v>76</v>
      </c>
      <c r="AY124" s="227" t="s">
        <v>139</v>
      </c>
      <c r="BK124" s="229">
        <f>BK125+BK138+BK149+BK178+BK198+BK203</f>
        <v>0</v>
      </c>
    </row>
    <row r="125" s="12" customFormat="1" ht="22.8" customHeight="1">
      <c r="A125" s="12"/>
      <c r="B125" s="216"/>
      <c r="C125" s="217"/>
      <c r="D125" s="218" t="s">
        <v>75</v>
      </c>
      <c r="E125" s="230" t="s">
        <v>140</v>
      </c>
      <c r="F125" s="230" t="s">
        <v>141</v>
      </c>
      <c r="G125" s="217"/>
      <c r="H125" s="217"/>
      <c r="I125" s="220"/>
      <c r="J125" s="231">
        <f>BK125</f>
        <v>0</v>
      </c>
      <c r="K125" s="217"/>
      <c r="L125" s="222"/>
      <c r="M125" s="223"/>
      <c r="N125" s="224"/>
      <c r="O125" s="224"/>
      <c r="P125" s="225">
        <f>SUM(P126:P137)</f>
        <v>0</v>
      </c>
      <c r="Q125" s="224"/>
      <c r="R125" s="225">
        <f>SUM(R126:R137)</f>
        <v>0</v>
      </c>
      <c r="S125" s="224"/>
      <c r="T125" s="226">
        <f>SUM(T126:T137)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7" t="s">
        <v>86</v>
      </c>
      <c r="AT125" s="228" t="s">
        <v>75</v>
      </c>
      <c r="AU125" s="228" t="s">
        <v>84</v>
      </c>
      <c r="AY125" s="227" t="s">
        <v>139</v>
      </c>
      <c r="BK125" s="229">
        <f>SUM(BK126:BK137)</f>
        <v>0</v>
      </c>
    </row>
    <row r="126" s="2" customFormat="1" ht="16.5" customHeight="1">
      <c r="A126" s="35"/>
      <c r="B126" s="36"/>
      <c r="C126" s="257" t="s">
        <v>84</v>
      </c>
      <c r="D126" s="257" t="s">
        <v>512</v>
      </c>
      <c r="E126" s="258" t="s">
        <v>1821</v>
      </c>
      <c r="F126" s="259" t="s">
        <v>1822</v>
      </c>
      <c r="G126" s="260" t="s">
        <v>145</v>
      </c>
      <c r="H126" s="261">
        <v>150</v>
      </c>
      <c r="I126" s="262"/>
      <c r="J126" s="263">
        <f>ROUND(I126*H126,2)</f>
        <v>0</v>
      </c>
      <c r="K126" s="259" t="s">
        <v>1</v>
      </c>
      <c r="L126" s="264"/>
      <c r="M126" s="265" t="s">
        <v>1</v>
      </c>
      <c r="N126" s="266" t="s">
        <v>41</v>
      </c>
      <c r="O126" s="88"/>
      <c r="P126" s="241">
        <f>O126*H126</f>
        <v>0</v>
      </c>
      <c r="Q126" s="241">
        <v>0</v>
      </c>
      <c r="R126" s="241">
        <f>Q126*H126</f>
        <v>0</v>
      </c>
      <c r="S126" s="241">
        <v>0</v>
      </c>
      <c r="T126" s="242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3" t="s">
        <v>281</v>
      </c>
      <c r="AT126" s="243" t="s">
        <v>512</v>
      </c>
      <c r="AU126" s="243" t="s">
        <v>86</v>
      </c>
      <c r="AY126" s="14" t="s">
        <v>139</v>
      </c>
      <c r="BE126" s="244">
        <f>IF(N126="základní",J126,0)</f>
        <v>0</v>
      </c>
      <c r="BF126" s="244">
        <f>IF(N126="snížená",J126,0)</f>
        <v>0</v>
      </c>
      <c r="BG126" s="244">
        <f>IF(N126="zákl. přenesená",J126,0)</f>
        <v>0</v>
      </c>
      <c r="BH126" s="244">
        <f>IF(N126="sníž. přenesená",J126,0)</f>
        <v>0</v>
      </c>
      <c r="BI126" s="244">
        <f>IF(N126="nulová",J126,0)</f>
        <v>0</v>
      </c>
      <c r="BJ126" s="14" t="s">
        <v>84</v>
      </c>
      <c r="BK126" s="244">
        <f>ROUND(I126*H126,2)</f>
        <v>0</v>
      </c>
      <c r="BL126" s="14" t="s">
        <v>147</v>
      </c>
      <c r="BM126" s="243" t="s">
        <v>1823</v>
      </c>
    </row>
    <row r="127" s="2" customFormat="1" ht="16.5" customHeight="1">
      <c r="A127" s="35"/>
      <c r="B127" s="36"/>
      <c r="C127" s="257" t="s">
        <v>86</v>
      </c>
      <c r="D127" s="257" t="s">
        <v>512</v>
      </c>
      <c r="E127" s="258" t="s">
        <v>1724</v>
      </c>
      <c r="F127" s="259" t="s">
        <v>1725</v>
      </c>
      <c r="G127" s="260" t="s">
        <v>145</v>
      </c>
      <c r="H127" s="261">
        <v>145</v>
      </c>
      <c r="I127" s="262"/>
      <c r="J127" s="263">
        <f>ROUND(I127*H127,2)</f>
        <v>0</v>
      </c>
      <c r="K127" s="259" t="s">
        <v>1</v>
      </c>
      <c r="L127" s="264"/>
      <c r="M127" s="265" t="s">
        <v>1</v>
      </c>
      <c r="N127" s="266" t="s">
        <v>41</v>
      </c>
      <c r="O127" s="88"/>
      <c r="P127" s="241">
        <f>O127*H127</f>
        <v>0</v>
      </c>
      <c r="Q127" s="241">
        <v>0</v>
      </c>
      <c r="R127" s="241">
        <f>Q127*H127</f>
        <v>0</v>
      </c>
      <c r="S127" s="241">
        <v>0</v>
      </c>
      <c r="T127" s="24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3" t="s">
        <v>281</v>
      </c>
      <c r="AT127" s="243" t="s">
        <v>512</v>
      </c>
      <c r="AU127" s="243" t="s">
        <v>86</v>
      </c>
      <c r="AY127" s="14" t="s">
        <v>139</v>
      </c>
      <c r="BE127" s="244">
        <f>IF(N127="základní",J127,0)</f>
        <v>0</v>
      </c>
      <c r="BF127" s="244">
        <f>IF(N127="snížená",J127,0)</f>
        <v>0</v>
      </c>
      <c r="BG127" s="244">
        <f>IF(N127="zákl. přenesená",J127,0)</f>
        <v>0</v>
      </c>
      <c r="BH127" s="244">
        <f>IF(N127="sníž. přenesená",J127,0)</f>
        <v>0</v>
      </c>
      <c r="BI127" s="244">
        <f>IF(N127="nulová",J127,0)</f>
        <v>0</v>
      </c>
      <c r="BJ127" s="14" t="s">
        <v>84</v>
      </c>
      <c r="BK127" s="244">
        <f>ROUND(I127*H127,2)</f>
        <v>0</v>
      </c>
      <c r="BL127" s="14" t="s">
        <v>147</v>
      </c>
      <c r="BM127" s="243" t="s">
        <v>1824</v>
      </c>
    </row>
    <row r="128" s="2" customFormat="1" ht="16.5" customHeight="1">
      <c r="A128" s="35"/>
      <c r="B128" s="36"/>
      <c r="C128" s="257" t="s">
        <v>152</v>
      </c>
      <c r="D128" s="257" t="s">
        <v>512</v>
      </c>
      <c r="E128" s="258" t="s">
        <v>1825</v>
      </c>
      <c r="F128" s="259" t="s">
        <v>1826</v>
      </c>
      <c r="G128" s="260" t="s">
        <v>145</v>
      </c>
      <c r="H128" s="261">
        <v>55</v>
      </c>
      <c r="I128" s="262"/>
      <c r="J128" s="263">
        <f>ROUND(I128*H128,2)</f>
        <v>0</v>
      </c>
      <c r="K128" s="259" t="s">
        <v>1</v>
      </c>
      <c r="L128" s="264"/>
      <c r="M128" s="265" t="s">
        <v>1</v>
      </c>
      <c r="N128" s="266" t="s">
        <v>41</v>
      </c>
      <c r="O128" s="88"/>
      <c r="P128" s="241">
        <f>O128*H128</f>
        <v>0</v>
      </c>
      <c r="Q128" s="241">
        <v>0</v>
      </c>
      <c r="R128" s="241">
        <f>Q128*H128</f>
        <v>0</v>
      </c>
      <c r="S128" s="241">
        <v>0</v>
      </c>
      <c r="T128" s="24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3" t="s">
        <v>281</v>
      </c>
      <c r="AT128" s="243" t="s">
        <v>512</v>
      </c>
      <c r="AU128" s="243" t="s">
        <v>86</v>
      </c>
      <c r="AY128" s="14" t="s">
        <v>139</v>
      </c>
      <c r="BE128" s="244">
        <f>IF(N128="základní",J128,0)</f>
        <v>0</v>
      </c>
      <c r="BF128" s="244">
        <f>IF(N128="snížená",J128,0)</f>
        <v>0</v>
      </c>
      <c r="BG128" s="244">
        <f>IF(N128="zákl. přenesená",J128,0)</f>
        <v>0</v>
      </c>
      <c r="BH128" s="244">
        <f>IF(N128="sníž. přenesená",J128,0)</f>
        <v>0</v>
      </c>
      <c r="BI128" s="244">
        <f>IF(N128="nulová",J128,0)</f>
        <v>0</v>
      </c>
      <c r="BJ128" s="14" t="s">
        <v>84</v>
      </c>
      <c r="BK128" s="244">
        <f>ROUND(I128*H128,2)</f>
        <v>0</v>
      </c>
      <c r="BL128" s="14" t="s">
        <v>147</v>
      </c>
      <c r="BM128" s="243" t="s">
        <v>1827</v>
      </c>
    </row>
    <row r="129" s="2" customFormat="1" ht="16.5" customHeight="1">
      <c r="A129" s="35"/>
      <c r="B129" s="36"/>
      <c r="C129" s="257" t="s">
        <v>329</v>
      </c>
      <c r="D129" s="257" t="s">
        <v>512</v>
      </c>
      <c r="E129" s="258" t="s">
        <v>1727</v>
      </c>
      <c r="F129" s="259" t="s">
        <v>1728</v>
      </c>
      <c r="G129" s="260" t="s">
        <v>145</v>
      </c>
      <c r="H129" s="261">
        <v>65</v>
      </c>
      <c r="I129" s="262"/>
      <c r="J129" s="263">
        <f>ROUND(I129*H129,2)</f>
        <v>0</v>
      </c>
      <c r="K129" s="259" t="s">
        <v>1</v>
      </c>
      <c r="L129" s="264"/>
      <c r="M129" s="265" t="s">
        <v>1</v>
      </c>
      <c r="N129" s="266" t="s">
        <v>41</v>
      </c>
      <c r="O129" s="88"/>
      <c r="P129" s="241">
        <f>O129*H129</f>
        <v>0</v>
      </c>
      <c r="Q129" s="241">
        <v>0</v>
      </c>
      <c r="R129" s="241">
        <f>Q129*H129</f>
        <v>0</v>
      </c>
      <c r="S129" s="241">
        <v>0</v>
      </c>
      <c r="T129" s="24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3" t="s">
        <v>281</v>
      </c>
      <c r="AT129" s="243" t="s">
        <v>512</v>
      </c>
      <c r="AU129" s="243" t="s">
        <v>86</v>
      </c>
      <c r="AY129" s="14" t="s">
        <v>139</v>
      </c>
      <c r="BE129" s="244">
        <f>IF(N129="základní",J129,0)</f>
        <v>0</v>
      </c>
      <c r="BF129" s="244">
        <f>IF(N129="snížená",J129,0)</f>
        <v>0</v>
      </c>
      <c r="BG129" s="244">
        <f>IF(N129="zákl. přenesená",J129,0)</f>
        <v>0</v>
      </c>
      <c r="BH129" s="244">
        <f>IF(N129="sníž. přenesená",J129,0)</f>
        <v>0</v>
      </c>
      <c r="BI129" s="244">
        <f>IF(N129="nulová",J129,0)</f>
        <v>0</v>
      </c>
      <c r="BJ129" s="14" t="s">
        <v>84</v>
      </c>
      <c r="BK129" s="244">
        <f>ROUND(I129*H129,2)</f>
        <v>0</v>
      </c>
      <c r="BL129" s="14" t="s">
        <v>147</v>
      </c>
      <c r="BM129" s="243" t="s">
        <v>1828</v>
      </c>
    </row>
    <row r="130" s="2" customFormat="1" ht="16.5" customHeight="1">
      <c r="A130" s="35"/>
      <c r="B130" s="36"/>
      <c r="C130" s="257" t="s">
        <v>347</v>
      </c>
      <c r="D130" s="257" t="s">
        <v>512</v>
      </c>
      <c r="E130" s="258" t="s">
        <v>1351</v>
      </c>
      <c r="F130" s="259" t="s">
        <v>1352</v>
      </c>
      <c r="G130" s="260" t="s">
        <v>145</v>
      </c>
      <c r="H130" s="261">
        <v>40</v>
      </c>
      <c r="I130" s="262"/>
      <c r="J130" s="263">
        <f>ROUND(I130*H130,2)</f>
        <v>0</v>
      </c>
      <c r="K130" s="259" t="s">
        <v>1</v>
      </c>
      <c r="L130" s="264"/>
      <c r="M130" s="265" t="s">
        <v>1</v>
      </c>
      <c r="N130" s="266" t="s">
        <v>41</v>
      </c>
      <c r="O130" s="88"/>
      <c r="P130" s="241">
        <f>O130*H130</f>
        <v>0</v>
      </c>
      <c r="Q130" s="241">
        <v>0</v>
      </c>
      <c r="R130" s="241">
        <f>Q130*H130</f>
        <v>0</v>
      </c>
      <c r="S130" s="241">
        <v>0</v>
      </c>
      <c r="T130" s="24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3" t="s">
        <v>281</v>
      </c>
      <c r="AT130" s="243" t="s">
        <v>512</v>
      </c>
      <c r="AU130" s="243" t="s">
        <v>86</v>
      </c>
      <c r="AY130" s="14" t="s">
        <v>139</v>
      </c>
      <c r="BE130" s="244">
        <f>IF(N130="základní",J130,0)</f>
        <v>0</v>
      </c>
      <c r="BF130" s="244">
        <f>IF(N130="snížená",J130,0)</f>
        <v>0</v>
      </c>
      <c r="BG130" s="244">
        <f>IF(N130="zákl. přenesená",J130,0)</f>
        <v>0</v>
      </c>
      <c r="BH130" s="244">
        <f>IF(N130="sníž. přenesená",J130,0)</f>
        <v>0</v>
      </c>
      <c r="BI130" s="244">
        <f>IF(N130="nulová",J130,0)</f>
        <v>0</v>
      </c>
      <c r="BJ130" s="14" t="s">
        <v>84</v>
      </c>
      <c r="BK130" s="244">
        <f>ROUND(I130*H130,2)</f>
        <v>0</v>
      </c>
      <c r="BL130" s="14" t="s">
        <v>147</v>
      </c>
      <c r="BM130" s="243" t="s">
        <v>1829</v>
      </c>
    </row>
    <row r="131" s="2" customFormat="1" ht="16.5" customHeight="1">
      <c r="A131" s="35"/>
      <c r="B131" s="36"/>
      <c r="C131" s="257" t="s">
        <v>159</v>
      </c>
      <c r="D131" s="257" t="s">
        <v>512</v>
      </c>
      <c r="E131" s="258" t="s">
        <v>1347</v>
      </c>
      <c r="F131" s="259" t="s">
        <v>1348</v>
      </c>
      <c r="G131" s="260" t="s">
        <v>145</v>
      </c>
      <c r="H131" s="261">
        <v>30</v>
      </c>
      <c r="I131" s="262"/>
      <c r="J131" s="263">
        <f>ROUND(I131*H131,2)</f>
        <v>0</v>
      </c>
      <c r="K131" s="259" t="s">
        <v>1</v>
      </c>
      <c r="L131" s="264"/>
      <c r="M131" s="265" t="s">
        <v>1</v>
      </c>
      <c r="N131" s="266" t="s">
        <v>41</v>
      </c>
      <c r="O131" s="88"/>
      <c r="P131" s="241">
        <f>O131*H131</f>
        <v>0</v>
      </c>
      <c r="Q131" s="241">
        <v>0</v>
      </c>
      <c r="R131" s="241">
        <f>Q131*H131</f>
        <v>0</v>
      </c>
      <c r="S131" s="241">
        <v>0</v>
      </c>
      <c r="T131" s="24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3" t="s">
        <v>281</v>
      </c>
      <c r="AT131" s="243" t="s">
        <v>512</v>
      </c>
      <c r="AU131" s="243" t="s">
        <v>86</v>
      </c>
      <c r="AY131" s="14" t="s">
        <v>139</v>
      </c>
      <c r="BE131" s="244">
        <f>IF(N131="základní",J131,0)</f>
        <v>0</v>
      </c>
      <c r="BF131" s="244">
        <f>IF(N131="snížená",J131,0)</f>
        <v>0</v>
      </c>
      <c r="BG131" s="244">
        <f>IF(N131="zákl. přenesená",J131,0)</f>
        <v>0</v>
      </c>
      <c r="BH131" s="244">
        <f>IF(N131="sníž. přenesená",J131,0)</f>
        <v>0</v>
      </c>
      <c r="BI131" s="244">
        <f>IF(N131="nulová",J131,0)</f>
        <v>0</v>
      </c>
      <c r="BJ131" s="14" t="s">
        <v>84</v>
      </c>
      <c r="BK131" s="244">
        <f>ROUND(I131*H131,2)</f>
        <v>0</v>
      </c>
      <c r="BL131" s="14" t="s">
        <v>147</v>
      </c>
      <c r="BM131" s="243" t="s">
        <v>1830</v>
      </c>
    </row>
    <row r="132" s="2" customFormat="1" ht="16.5" customHeight="1">
      <c r="A132" s="35"/>
      <c r="B132" s="36"/>
      <c r="C132" s="257" t="s">
        <v>356</v>
      </c>
      <c r="D132" s="257" t="s">
        <v>512</v>
      </c>
      <c r="E132" s="258" t="s">
        <v>1831</v>
      </c>
      <c r="F132" s="259" t="s">
        <v>1832</v>
      </c>
      <c r="G132" s="260" t="s">
        <v>145</v>
      </c>
      <c r="H132" s="261">
        <v>10</v>
      </c>
      <c r="I132" s="262"/>
      <c r="J132" s="263">
        <f>ROUND(I132*H132,2)</f>
        <v>0</v>
      </c>
      <c r="K132" s="259" t="s">
        <v>1</v>
      </c>
      <c r="L132" s="264"/>
      <c r="M132" s="265" t="s">
        <v>1</v>
      </c>
      <c r="N132" s="266" t="s">
        <v>41</v>
      </c>
      <c r="O132" s="88"/>
      <c r="P132" s="241">
        <f>O132*H132</f>
        <v>0</v>
      </c>
      <c r="Q132" s="241">
        <v>0</v>
      </c>
      <c r="R132" s="241">
        <f>Q132*H132</f>
        <v>0</v>
      </c>
      <c r="S132" s="241">
        <v>0</v>
      </c>
      <c r="T132" s="24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3" t="s">
        <v>281</v>
      </c>
      <c r="AT132" s="243" t="s">
        <v>512</v>
      </c>
      <c r="AU132" s="243" t="s">
        <v>86</v>
      </c>
      <c r="AY132" s="14" t="s">
        <v>139</v>
      </c>
      <c r="BE132" s="244">
        <f>IF(N132="základní",J132,0)</f>
        <v>0</v>
      </c>
      <c r="BF132" s="244">
        <f>IF(N132="snížená",J132,0)</f>
        <v>0</v>
      </c>
      <c r="BG132" s="244">
        <f>IF(N132="zákl. přenesená",J132,0)</f>
        <v>0</v>
      </c>
      <c r="BH132" s="244">
        <f>IF(N132="sníž. přenesená",J132,0)</f>
        <v>0</v>
      </c>
      <c r="BI132" s="244">
        <f>IF(N132="nulová",J132,0)</f>
        <v>0</v>
      </c>
      <c r="BJ132" s="14" t="s">
        <v>84</v>
      </c>
      <c r="BK132" s="244">
        <f>ROUND(I132*H132,2)</f>
        <v>0</v>
      </c>
      <c r="BL132" s="14" t="s">
        <v>147</v>
      </c>
      <c r="BM132" s="243" t="s">
        <v>1833</v>
      </c>
    </row>
    <row r="133" s="2" customFormat="1" ht="16.5" customHeight="1">
      <c r="A133" s="35"/>
      <c r="B133" s="36"/>
      <c r="C133" s="257" t="s">
        <v>163</v>
      </c>
      <c r="D133" s="257" t="s">
        <v>512</v>
      </c>
      <c r="E133" s="258" t="s">
        <v>1834</v>
      </c>
      <c r="F133" s="259" t="s">
        <v>1835</v>
      </c>
      <c r="G133" s="260" t="s">
        <v>145</v>
      </c>
      <c r="H133" s="261">
        <v>5</v>
      </c>
      <c r="I133" s="262"/>
      <c r="J133" s="263">
        <f>ROUND(I133*H133,2)</f>
        <v>0</v>
      </c>
      <c r="K133" s="259" t="s">
        <v>1</v>
      </c>
      <c r="L133" s="264"/>
      <c r="M133" s="265" t="s">
        <v>1</v>
      </c>
      <c r="N133" s="266" t="s">
        <v>41</v>
      </c>
      <c r="O133" s="88"/>
      <c r="P133" s="241">
        <f>O133*H133</f>
        <v>0</v>
      </c>
      <c r="Q133" s="241">
        <v>0</v>
      </c>
      <c r="R133" s="241">
        <f>Q133*H133</f>
        <v>0</v>
      </c>
      <c r="S133" s="241">
        <v>0</v>
      </c>
      <c r="T133" s="24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3" t="s">
        <v>281</v>
      </c>
      <c r="AT133" s="243" t="s">
        <v>512</v>
      </c>
      <c r="AU133" s="243" t="s">
        <v>86</v>
      </c>
      <c r="AY133" s="14" t="s">
        <v>139</v>
      </c>
      <c r="BE133" s="244">
        <f>IF(N133="základní",J133,0)</f>
        <v>0</v>
      </c>
      <c r="BF133" s="244">
        <f>IF(N133="snížená",J133,0)</f>
        <v>0</v>
      </c>
      <c r="BG133" s="244">
        <f>IF(N133="zákl. přenesená",J133,0)</f>
        <v>0</v>
      </c>
      <c r="BH133" s="244">
        <f>IF(N133="sníž. přenesená",J133,0)</f>
        <v>0</v>
      </c>
      <c r="BI133" s="244">
        <f>IF(N133="nulová",J133,0)</f>
        <v>0</v>
      </c>
      <c r="BJ133" s="14" t="s">
        <v>84</v>
      </c>
      <c r="BK133" s="244">
        <f>ROUND(I133*H133,2)</f>
        <v>0</v>
      </c>
      <c r="BL133" s="14" t="s">
        <v>147</v>
      </c>
      <c r="BM133" s="243" t="s">
        <v>1836</v>
      </c>
    </row>
    <row r="134" s="2" customFormat="1" ht="16.5" customHeight="1">
      <c r="A134" s="35"/>
      <c r="B134" s="36"/>
      <c r="C134" s="257" t="s">
        <v>370</v>
      </c>
      <c r="D134" s="257" t="s">
        <v>512</v>
      </c>
      <c r="E134" s="258" t="s">
        <v>1343</v>
      </c>
      <c r="F134" s="259" t="s">
        <v>1344</v>
      </c>
      <c r="G134" s="260" t="s">
        <v>145</v>
      </c>
      <c r="H134" s="261">
        <v>55</v>
      </c>
      <c r="I134" s="262"/>
      <c r="J134" s="263">
        <f>ROUND(I134*H134,2)</f>
        <v>0</v>
      </c>
      <c r="K134" s="259" t="s">
        <v>1</v>
      </c>
      <c r="L134" s="264"/>
      <c r="M134" s="265" t="s">
        <v>1</v>
      </c>
      <c r="N134" s="266" t="s">
        <v>41</v>
      </c>
      <c r="O134" s="88"/>
      <c r="P134" s="241">
        <f>O134*H134</f>
        <v>0</v>
      </c>
      <c r="Q134" s="241">
        <v>0</v>
      </c>
      <c r="R134" s="241">
        <f>Q134*H134</f>
        <v>0</v>
      </c>
      <c r="S134" s="241">
        <v>0</v>
      </c>
      <c r="T134" s="24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3" t="s">
        <v>281</v>
      </c>
      <c r="AT134" s="243" t="s">
        <v>512</v>
      </c>
      <c r="AU134" s="243" t="s">
        <v>86</v>
      </c>
      <c r="AY134" s="14" t="s">
        <v>139</v>
      </c>
      <c r="BE134" s="244">
        <f>IF(N134="základní",J134,0)</f>
        <v>0</v>
      </c>
      <c r="BF134" s="244">
        <f>IF(N134="snížená",J134,0)</f>
        <v>0</v>
      </c>
      <c r="BG134" s="244">
        <f>IF(N134="zákl. přenesená",J134,0)</f>
        <v>0</v>
      </c>
      <c r="BH134" s="244">
        <f>IF(N134="sníž. přenesená",J134,0)</f>
        <v>0</v>
      </c>
      <c r="BI134" s="244">
        <f>IF(N134="nulová",J134,0)</f>
        <v>0</v>
      </c>
      <c r="BJ134" s="14" t="s">
        <v>84</v>
      </c>
      <c r="BK134" s="244">
        <f>ROUND(I134*H134,2)</f>
        <v>0</v>
      </c>
      <c r="BL134" s="14" t="s">
        <v>147</v>
      </c>
      <c r="BM134" s="243" t="s">
        <v>1837</v>
      </c>
    </row>
    <row r="135" s="2" customFormat="1" ht="16.5" customHeight="1">
      <c r="A135" s="35"/>
      <c r="B135" s="36"/>
      <c r="C135" s="257" t="s">
        <v>380</v>
      </c>
      <c r="D135" s="257" t="s">
        <v>512</v>
      </c>
      <c r="E135" s="258" t="s">
        <v>1838</v>
      </c>
      <c r="F135" s="259" t="s">
        <v>1839</v>
      </c>
      <c r="G135" s="260" t="s">
        <v>145</v>
      </c>
      <c r="H135" s="261">
        <v>25</v>
      </c>
      <c r="I135" s="262"/>
      <c r="J135" s="263">
        <f>ROUND(I135*H135,2)</f>
        <v>0</v>
      </c>
      <c r="K135" s="259" t="s">
        <v>1</v>
      </c>
      <c r="L135" s="264"/>
      <c r="M135" s="265" t="s">
        <v>1</v>
      </c>
      <c r="N135" s="266" t="s">
        <v>41</v>
      </c>
      <c r="O135" s="88"/>
      <c r="P135" s="241">
        <f>O135*H135</f>
        <v>0</v>
      </c>
      <c r="Q135" s="241">
        <v>0</v>
      </c>
      <c r="R135" s="241">
        <f>Q135*H135</f>
        <v>0</v>
      </c>
      <c r="S135" s="241">
        <v>0</v>
      </c>
      <c r="T135" s="24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3" t="s">
        <v>281</v>
      </c>
      <c r="AT135" s="243" t="s">
        <v>512</v>
      </c>
      <c r="AU135" s="243" t="s">
        <v>86</v>
      </c>
      <c r="AY135" s="14" t="s">
        <v>139</v>
      </c>
      <c r="BE135" s="244">
        <f>IF(N135="základní",J135,0)</f>
        <v>0</v>
      </c>
      <c r="BF135" s="244">
        <f>IF(N135="snížená",J135,0)</f>
        <v>0</v>
      </c>
      <c r="BG135" s="244">
        <f>IF(N135="zákl. přenesená",J135,0)</f>
        <v>0</v>
      </c>
      <c r="BH135" s="244">
        <f>IF(N135="sníž. přenesená",J135,0)</f>
        <v>0</v>
      </c>
      <c r="BI135" s="244">
        <f>IF(N135="nulová",J135,0)</f>
        <v>0</v>
      </c>
      <c r="BJ135" s="14" t="s">
        <v>84</v>
      </c>
      <c r="BK135" s="244">
        <f>ROUND(I135*H135,2)</f>
        <v>0</v>
      </c>
      <c r="BL135" s="14" t="s">
        <v>147</v>
      </c>
      <c r="BM135" s="243" t="s">
        <v>1840</v>
      </c>
    </row>
    <row r="136" s="2" customFormat="1" ht="24" customHeight="1">
      <c r="A136" s="35"/>
      <c r="B136" s="36"/>
      <c r="C136" s="232" t="s">
        <v>168</v>
      </c>
      <c r="D136" s="232" t="s">
        <v>142</v>
      </c>
      <c r="E136" s="233" t="s">
        <v>1361</v>
      </c>
      <c r="F136" s="234" t="s">
        <v>1362</v>
      </c>
      <c r="G136" s="235" t="s">
        <v>145</v>
      </c>
      <c r="H136" s="236">
        <v>580</v>
      </c>
      <c r="I136" s="237"/>
      <c r="J136" s="238">
        <f>ROUND(I136*H136,2)</f>
        <v>0</v>
      </c>
      <c r="K136" s="234" t="s">
        <v>146</v>
      </c>
      <c r="L136" s="41"/>
      <c r="M136" s="239" t="s">
        <v>1</v>
      </c>
      <c r="N136" s="240" t="s">
        <v>41</v>
      </c>
      <c r="O136" s="88"/>
      <c r="P136" s="241">
        <f>O136*H136</f>
        <v>0</v>
      </c>
      <c r="Q136" s="241">
        <v>0</v>
      </c>
      <c r="R136" s="241">
        <f>Q136*H136</f>
        <v>0</v>
      </c>
      <c r="S136" s="241">
        <v>0</v>
      </c>
      <c r="T136" s="24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3" t="s">
        <v>147</v>
      </c>
      <c r="AT136" s="243" t="s">
        <v>142</v>
      </c>
      <c r="AU136" s="243" t="s">
        <v>86</v>
      </c>
      <c r="AY136" s="14" t="s">
        <v>139</v>
      </c>
      <c r="BE136" s="244">
        <f>IF(N136="základní",J136,0)</f>
        <v>0</v>
      </c>
      <c r="BF136" s="244">
        <f>IF(N136="snížená",J136,0)</f>
        <v>0</v>
      </c>
      <c r="BG136" s="244">
        <f>IF(N136="zákl. přenesená",J136,0)</f>
        <v>0</v>
      </c>
      <c r="BH136" s="244">
        <f>IF(N136="sníž. přenesená",J136,0)</f>
        <v>0</v>
      </c>
      <c r="BI136" s="244">
        <f>IF(N136="nulová",J136,0)</f>
        <v>0</v>
      </c>
      <c r="BJ136" s="14" t="s">
        <v>84</v>
      </c>
      <c r="BK136" s="244">
        <f>ROUND(I136*H136,2)</f>
        <v>0</v>
      </c>
      <c r="BL136" s="14" t="s">
        <v>147</v>
      </c>
      <c r="BM136" s="243" t="s">
        <v>1841</v>
      </c>
    </row>
    <row r="137" s="2" customFormat="1" ht="24" customHeight="1">
      <c r="A137" s="35"/>
      <c r="B137" s="36"/>
      <c r="C137" s="232" t="s">
        <v>629</v>
      </c>
      <c r="D137" s="232" t="s">
        <v>142</v>
      </c>
      <c r="E137" s="233" t="s">
        <v>445</v>
      </c>
      <c r="F137" s="234" t="s">
        <v>446</v>
      </c>
      <c r="G137" s="235" t="s">
        <v>155</v>
      </c>
      <c r="H137" s="236">
        <v>0.14999999999999999</v>
      </c>
      <c r="I137" s="237"/>
      <c r="J137" s="238">
        <f>ROUND(I137*H137,2)</f>
        <v>0</v>
      </c>
      <c r="K137" s="234" t="s">
        <v>146</v>
      </c>
      <c r="L137" s="41"/>
      <c r="M137" s="239" t="s">
        <v>1</v>
      </c>
      <c r="N137" s="240" t="s">
        <v>41</v>
      </c>
      <c r="O137" s="88"/>
      <c r="P137" s="241">
        <f>O137*H137</f>
        <v>0</v>
      </c>
      <c r="Q137" s="241">
        <v>0</v>
      </c>
      <c r="R137" s="241">
        <f>Q137*H137</f>
        <v>0</v>
      </c>
      <c r="S137" s="241">
        <v>0</v>
      </c>
      <c r="T137" s="24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3" t="s">
        <v>147</v>
      </c>
      <c r="AT137" s="243" t="s">
        <v>142</v>
      </c>
      <c r="AU137" s="243" t="s">
        <v>86</v>
      </c>
      <c r="AY137" s="14" t="s">
        <v>139</v>
      </c>
      <c r="BE137" s="244">
        <f>IF(N137="základní",J137,0)</f>
        <v>0</v>
      </c>
      <c r="BF137" s="244">
        <f>IF(N137="snížená",J137,0)</f>
        <v>0</v>
      </c>
      <c r="BG137" s="244">
        <f>IF(N137="zákl. přenesená",J137,0)</f>
        <v>0</v>
      </c>
      <c r="BH137" s="244">
        <f>IF(N137="sníž. přenesená",J137,0)</f>
        <v>0</v>
      </c>
      <c r="BI137" s="244">
        <f>IF(N137="nulová",J137,0)</f>
        <v>0</v>
      </c>
      <c r="BJ137" s="14" t="s">
        <v>84</v>
      </c>
      <c r="BK137" s="244">
        <f>ROUND(I137*H137,2)</f>
        <v>0</v>
      </c>
      <c r="BL137" s="14" t="s">
        <v>147</v>
      </c>
      <c r="BM137" s="243" t="s">
        <v>1842</v>
      </c>
    </row>
    <row r="138" s="12" customFormat="1" ht="22.8" customHeight="1">
      <c r="A138" s="12"/>
      <c r="B138" s="216"/>
      <c r="C138" s="217"/>
      <c r="D138" s="218" t="s">
        <v>75</v>
      </c>
      <c r="E138" s="230" t="s">
        <v>448</v>
      </c>
      <c r="F138" s="230" t="s">
        <v>449</v>
      </c>
      <c r="G138" s="217"/>
      <c r="H138" s="217"/>
      <c r="I138" s="220"/>
      <c r="J138" s="231">
        <f>BK138</f>
        <v>0</v>
      </c>
      <c r="K138" s="217"/>
      <c r="L138" s="222"/>
      <c r="M138" s="223"/>
      <c r="N138" s="224"/>
      <c r="O138" s="224"/>
      <c r="P138" s="225">
        <f>SUM(P139:P148)</f>
        <v>0</v>
      </c>
      <c r="Q138" s="224"/>
      <c r="R138" s="225">
        <f>SUM(R139:R148)</f>
        <v>0.071199999999999999</v>
      </c>
      <c r="S138" s="224"/>
      <c r="T138" s="226">
        <f>SUM(T139:T148)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7" t="s">
        <v>86</v>
      </c>
      <c r="AT138" s="228" t="s">
        <v>75</v>
      </c>
      <c r="AU138" s="228" t="s">
        <v>84</v>
      </c>
      <c r="AY138" s="227" t="s">
        <v>139</v>
      </c>
      <c r="BK138" s="229">
        <f>SUM(BK139:BK148)</f>
        <v>0</v>
      </c>
    </row>
    <row r="139" s="2" customFormat="1" ht="16.5" customHeight="1">
      <c r="A139" s="35"/>
      <c r="B139" s="36"/>
      <c r="C139" s="232" t="s">
        <v>1359</v>
      </c>
      <c r="D139" s="232" t="s">
        <v>142</v>
      </c>
      <c r="E139" s="233" t="s">
        <v>1843</v>
      </c>
      <c r="F139" s="234" t="s">
        <v>1844</v>
      </c>
      <c r="G139" s="235" t="s">
        <v>166</v>
      </c>
      <c r="H139" s="236">
        <v>12</v>
      </c>
      <c r="I139" s="237"/>
      <c r="J139" s="238">
        <f>ROUND(I139*H139,2)</f>
        <v>0</v>
      </c>
      <c r="K139" s="234" t="s">
        <v>146</v>
      </c>
      <c r="L139" s="41"/>
      <c r="M139" s="239" t="s">
        <v>1</v>
      </c>
      <c r="N139" s="240" t="s">
        <v>41</v>
      </c>
      <c r="O139" s="88"/>
      <c r="P139" s="241">
        <f>O139*H139</f>
        <v>0</v>
      </c>
      <c r="Q139" s="241">
        <v>0.0020200000000000001</v>
      </c>
      <c r="R139" s="241">
        <f>Q139*H139</f>
        <v>0.024240000000000001</v>
      </c>
      <c r="S139" s="241">
        <v>0</v>
      </c>
      <c r="T139" s="24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3" t="s">
        <v>147</v>
      </c>
      <c r="AT139" s="243" t="s">
        <v>142</v>
      </c>
      <c r="AU139" s="243" t="s">
        <v>86</v>
      </c>
      <c r="AY139" s="14" t="s">
        <v>139</v>
      </c>
      <c r="BE139" s="244">
        <f>IF(N139="základní",J139,0)</f>
        <v>0</v>
      </c>
      <c r="BF139" s="244">
        <f>IF(N139="snížená",J139,0)</f>
        <v>0</v>
      </c>
      <c r="BG139" s="244">
        <f>IF(N139="zákl. přenesená",J139,0)</f>
        <v>0</v>
      </c>
      <c r="BH139" s="244">
        <f>IF(N139="sníž. přenesená",J139,0)</f>
        <v>0</v>
      </c>
      <c r="BI139" s="244">
        <f>IF(N139="nulová",J139,0)</f>
        <v>0</v>
      </c>
      <c r="BJ139" s="14" t="s">
        <v>84</v>
      </c>
      <c r="BK139" s="244">
        <f>ROUND(I139*H139,2)</f>
        <v>0</v>
      </c>
      <c r="BL139" s="14" t="s">
        <v>147</v>
      </c>
      <c r="BM139" s="243" t="s">
        <v>1845</v>
      </c>
    </row>
    <row r="140" s="2" customFormat="1" ht="16.5" customHeight="1">
      <c r="A140" s="35"/>
      <c r="B140" s="36"/>
      <c r="C140" s="232" t="s">
        <v>382</v>
      </c>
      <c r="D140" s="232" t="s">
        <v>142</v>
      </c>
      <c r="E140" s="233" t="s">
        <v>1846</v>
      </c>
      <c r="F140" s="234" t="s">
        <v>1847</v>
      </c>
      <c r="G140" s="235" t="s">
        <v>166</v>
      </c>
      <c r="H140" s="236">
        <v>12</v>
      </c>
      <c r="I140" s="237"/>
      <c r="J140" s="238">
        <f>ROUND(I140*H140,2)</f>
        <v>0</v>
      </c>
      <c r="K140" s="234" t="s">
        <v>146</v>
      </c>
      <c r="L140" s="41"/>
      <c r="M140" s="239" t="s">
        <v>1</v>
      </c>
      <c r="N140" s="240" t="s">
        <v>41</v>
      </c>
      <c r="O140" s="88"/>
      <c r="P140" s="241">
        <f>O140*H140</f>
        <v>0</v>
      </c>
      <c r="Q140" s="241">
        <v>0</v>
      </c>
      <c r="R140" s="241">
        <f>Q140*H140</f>
        <v>0</v>
      </c>
      <c r="S140" s="241">
        <v>0</v>
      </c>
      <c r="T140" s="24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3" t="s">
        <v>147</v>
      </c>
      <c r="AT140" s="243" t="s">
        <v>142</v>
      </c>
      <c r="AU140" s="243" t="s">
        <v>86</v>
      </c>
      <c r="AY140" s="14" t="s">
        <v>139</v>
      </c>
      <c r="BE140" s="244">
        <f>IF(N140="základní",J140,0)</f>
        <v>0</v>
      </c>
      <c r="BF140" s="244">
        <f>IF(N140="snížená",J140,0)</f>
        <v>0</v>
      </c>
      <c r="BG140" s="244">
        <f>IF(N140="zákl. přenesená",J140,0)</f>
        <v>0</v>
      </c>
      <c r="BH140" s="244">
        <f>IF(N140="sníž. přenesená",J140,0)</f>
        <v>0</v>
      </c>
      <c r="BI140" s="244">
        <f>IF(N140="nulová",J140,0)</f>
        <v>0</v>
      </c>
      <c r="BJ140" s="14" t="s">
        <v>84</v>
      </c>
      <c r="BK140" s="244">
        <f>ROUND(I140*H140,2)</f>
        <v>0</v>
      </c>
      <c r="BL140" s="14" t="s">
        <v>147</v>
      </c>
      <c r="BM140" s="243" t="s">
        <v>1848</v>
      </c>
    </row>
    <row r="141" s="2" customFormat="1" ht="16.5" customHeight="1">
      <c r="A141" s="35"/>
      <c r="B141" s="36"/>
      <c r="C141" s="232" t="s">
        <v>8</v>
      </c>
      <c r="D141" s="232" t="s">
        <v>142</v>
      </c>
      <c r="E141" s="233" t="s">
        <v>1849</v>
      </c>
      <c r="F141" s="234" t="s">
        <v>1850</v>
      </c>
      <c r="G141" s="235" t="s">
        <v>145</v>
      </c>
      <c r="H141" s="236">
        <v>6</v>
      </c>
      <c r="I141" s="237"/>
      <c r="J141" s="238">
        <f>ROUND(I141*H141,2)</f>
        <v>0</v>
      </c>
      <c r="K141" s="234" t="s">
        <v>146</v>
      </c>
      <c r="L141" s="41"/>
      <c r="M141" s="239" t="s">
        <v>1</v>
      </c>
      <c r="N141" s="240" t="s">
        <v>41</v>
      </c>
      <c r="O141" s="88"/>
      <c r="P141" s="241">
        <f>O141*H141</f>
        <v>0</v>
      </c>
      <c r="Q141" s="241">
        <v>0.0012099999999999999</v>
      </c>
      <c r="R141" s="241">
        <f>Q141*H141</f>
        <v>0.0072599999999999991</v>
      </c>
      <c r="S141" s="241">
        <v>0</v>
      </c>
      <c r="T141" s="24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3" t="s">
        <v>147</v>
      </c>
      <c r="AT141" s="243" t="s">
        <v>142</v>
      </c>
      <c r="AU141" s="243" t="s">
        <v>86</v>
      </c>
      <c r="AY141" s="14" t="s">
        <v>139</v>
      </c>
      <c r="BE141" s="244">
        <f>IF(N141="základní",J141,0)</f>
        <v>0</v>
      </c>
      <c r="BF141" s="244">
        <f>IF(N141="snížená",J141,0)</f>
        <v>0</v>
      </c>
      <c r="BG141" s="244">
        <f>IF(N141="zákl. přenesená",J141,0)</f>
        <v>0</v>
      </c>
      <c r="BH141" s="244">
        <f>IF(N141="sníž. přenesená",J141,0)</f>
        <v>0</v>
      </c>
      <c r="BI141" s="244">
        <f>IF(N141="nulová",J141,0)</f>
        <v>0</v>
      </c>
      <c r="BJ141" s="14" t="s">
        <v>84</v>
      </c>
      <c r="BK141" s="244">
        <f>ROUND(I141*H141,2)</f>
        <v>0</v>
      </c>
      <c r="BL141" s="14" t="s">
        <v>147</v>
      </c>
      <c r="BM141" s="243" t="s">
        <v>1851</v>
      </c>
    </row>
    <row r="142" s="2" customFormat="1" ht="16.5" customHeight="1">
      <c r="A142" s="35"/>
      <c r="B142" s="36"/>
      <c r="C142" s="232" t="s">
        <v>147</v>
      </c>
      <c r="D142" s="232" t="s">
        <v>142</v>
      </c>
      <c r="E142" s="233" t="s">
        <v>1852</v>
      </c>
      <c r="F142" s="234" t="s">
        <v>1853</v>
      </c>
      <c r="G142" s="235" t="s">
        <v>145</v>
      </c>
      <c r="H142" s="236">
        <v>50</v>
      </c>
      <c r="I142" s="237"/>
      <c r="J142" s="238">
        <f>ROUND(I142*H142,2)</f>
        <v>0</v>
      </c>
      <c r="K142" s="234" t="s">
        <v>146</v>
      </c>
      <c r="L142" s="41"/>
      <c r="M142" s="239" t="s">
        <v>1</v>
      </c>
      <c r="N142" s="240" t="s">
        <v>41</v>
      </c>
      <c r="O142" s="88"/>
      <c r="P142" s="241">
        <f>O142*H142</f>
        <v>0</v>
      </c>
      <c r="Q142" s="241">
        <v>0.00029</v>
      </c>
      <c r="R142" s="241">
        <f>Q142*H142</f>
        <v>0.014500000000000001</v>
      </c>
      <c r="S142" s="241">
        <v>0</v>
      </c>
      <c r="T142" s="24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3" t="s">
        <v>147</v>
      </c>
      <c r="AT142" s="243" t="s">
        <v>142</v>
      </c>
      <c r="AU142" s="243" t="s">
        <v>86</v>
      </c>
      <c r="AY142" s="14" t="s">
        <v>139</v>
      </c>
      <c r="BE142" s="244">
        <f>IF(N142="základní",J142,0)</f>
        <v>0</v>
      </c>
      <c r="BF142" s="244">
        <f>IF(N142="snížená",J142,0)</f>
        <v>0</v>
      </c>
      <c r="BG142" s="244">
        <f>IF(N142="zákl. přenesená",J142,0)</f>
        <v>0</v>
      </c>
      <c r="BH142" s="244">
        <f>IF(N142="sníž. přenesená",J142,0)</f>
        <v>0</v>
      </c>
      <c r="BI142" s="244">
        <f>IF(N142="nulová",J142,0)</f>
        <v>0</v>
      </c>
      <c r="BJ142" s="14" t="s">
        <v>84</v>
      </c>
      <c r="BK142" s="244">
        <f>ROUND(I142*H142,2)</f>
        <v>0</v>
      </c>
      <c r="BL142" s="14" t="s">
        <v>147</v>
      </c>
      <c r="BM142" s="243" t="s">
        <v>1854</v>
      </c>
    </row>
    <row r="143" s="2" customFormat="1" ht="16.5" customHeight="1">
      <c r="A143" s="35"/>
      <c r="B143" s="36"/>
      <c r="C143" s="232" t="s">
        <v>481</v>
      </c>
      <c r="D143" s="232" t="s">
        <v>142</v>
      </c>
      <c r="E143" s="233" t="s">
        <v>1855</v>
      </c>
      <c r="F143" s="234" t="s">
        <v>1856</v>
      </c>
      <c r="G143" s="235" t="s">
        <v>145</v>
      </c>
      <c r="H143" s="236">
        <v>15</v>
      </c>
      <c r="I143" s="237"/>
      <c r="J143" s="238">
        <f>ROUND(I143*H143,2)</f>
        <v>0</v>
      </c>
      <c r="K143" s="234" t="s">
        <v>146</v>
      </c>
      <c r="L143" s="41"/>
      <c r="M143" s="239" t="s">
        <v>1</v>
      </c>
      <c r="N143" s="240" t="s">
        <v>41</v>
      </c>
      <c r="O143" s="88"/>
      <c r="P143" s="241">
        <f>O143*H143</f>
        <v>0</v>
      </c>
      <c r="Q143" s="241">
        <v>0.00035</v>
      </c>
      <c r="R143" s="241">
        <f>Q143*H143</f>
        <v>0.0052500000000000003</v>
      </c>
      <c r="S143" s="241">
        <v>0</v>
      </c>
      <c r="T143" s="24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3" t="s">
        <v>147</v>
      </c>
      <c r="AT143" s="243" t="s">
        <v>142</v>
      </c>
      <c r="AU143" s="243" t="s">
        <v>86</v>
      </c>
      <c r="AY143" s="14" t="s">
        <v>139</v>
      </c>
      <c r="BE143" s="244">
        <f>IF(N143="základní",J143,0)</f>
        <v>0</v>
      </c>
      <c r="BF143" s="244">
        <f>IF(N143="snížená",J143,0)</f>
        <v>0</v>
      </c>
      <c r="BG143" s="244">
        <f>IF(N143="zákl. přenesená",J143,0)</f>
        <v>0</v>
      </c>
      <c r="BH143" s="244">
        <f>IF(N143="sníž. přenesená",J143,0)</f>
        <v>0</v>
      </c>
      <c r="BI143" s="244">
        <f>IF(N143="nulová",J143,0)</f>
        <v>0</v>
      </c>
      <c r="BJ143" s="14" t="s">
        <v>84</v>
      </c>
      <c r="BK143" s="244">
        <f>ROUND(I143*H143,2)</f>
        <v>0</v>
      </c>
      <c r="BL143" s="14" t="s">
        <v>147</v>
      </c>
      <c r="BM143" s="243" t="s">
        <v>1857</v>
      </c>
    </row>
    <row r="144" s="2" customFormat="1" ht="16.5" customHeight="1">
      <c r="A144" s="35"/>
      <c r="B144" s="36"/>
      <c r="C144" s="232" t="s">
        <v>187</v>
      </c>
      <c r="D144" s="232" t="s">
        <v>142</v>
      </c>
      <c r="E144" s="233" t="s">
        <v>1858</v>
      </c>
      <c r="F144" s="234" t="s">
        <v>1859</v>
      </c>
      <c r="G144" s="235" t="s">
        <v>145</v>
      </c>
      <c r="H144" s="236">
        <v>35</v>
      </c>
      <c r="I144" s="237"/>
      <c r="J144" s="238">
        <f>ROUND(I144*H144,2)</f>
        <v>0</v>
      </c>
      <c r="K144" s="234" t="s">
        <v>146</v>
      </c>
      <c r="L144" s="41"/>
      <c r="M144" s="239" t="s">
        <v>1</v>
      </c>
      <c r="N144" s="240" t="s">
        <v>41</v>
      </c>
      <c r="O144" s="88"/>
      <c r="P144" s="241">
        <f>O144*H144</f>
        <v>0</v>
      </c>
      <c r="Q144" s="241">
        <v>0.00056999999999999998</v>
      </c>
      <c r="R144" s="241">
        <f>Q144*H144</f>
        <v>0.019949999999999999</v>
      </c>
      <c r="S144" s="241">
        <v>0</v>
      </c>
      <c r="T144" s="24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3" t="s">
        <v>147</v>
      </c>
      <c r="AT144" s="243" t="s">
        <v>142</v>
      </c>
      <c r="AU144" s="243" t="s">
        <v>86</v>
      </c>
      <c r="AY144" s="14" t="s">
        <v>139</v>
      </c>
      <c r="BE144" s="244">
        <f>IF(N144="základní",J144,0)</f>
        <v>0</v>
      </c>
      <c r="BF144" s="244">
        <f>IF(N144="snížená",J144,0)</f>
        <v>0</v>
      </c>
      <c r="BG144" s="244">
        <f>IF(N144="zákl. přenesená",J144,0)</f>
        <v>0</v>
      </c>
      <c r="BH144" s="244">
        <f>IF(N144="sníž. přenesená",J144,0)</f>
        <v>0</v>
      </c>
      <c r="BI144" s="244">
        <f>IF(N144="nulová",J144,0)</f>
        <v>0</v>
      </c>
      <c r="BJ144" s="14" t="s">
        <v>84</v>
      </c>
      <c r="BK144" s="244">
        <f>ROUND(I144*H144,2)</f>
        <v>0</v>
      </c>
      <c r="BL144" s="14" t="s">
        <v>147</v>
      </c>
      <c r="BM144" s="243" t="s">
        <v>1860</v>
      </c>
    </row>
    <row r="145" s="2" customFormat="1" ht="16.5" customHeight="1">
      <c r="A145" s="35"/>
      <c r="B145" s="36"/>
      <c r="C145" s="232" t="s">
        <v>426</v>
      </c>
      <c r="D145" s="232" t="s">
        <v>142</v>
      </c>
      <c r="E145" s="233" t="s">
        <v>1861</v>
      </c>
      <c r="F145" s="234" t="s">
        <v>1862</v>
      </c>
      <c r="G145" s="235" t="s">
        <v>166</v>
      </c>
      <c r="H145" s="236">
        <v>15</v>
      </c>
      <c r="I145" s="237"/>
      <c r="J145" s="238">
        <f>ROUND(I145*H145,2)</f>
        <v>0</v>
      </c>
      <c r="K145" s="234" t="s">
        <v>146</v>
      </c>
      <c r="L145" s="41"/>
      <c r="M145" s="239" t="s">
        <v>1</v>
      </c>
      <c r="N145" s="240" t="s">
        <v>41</v>
      </c>
      <c r="O145" s="88"/>
      <c r="P145" s="241">
        <f>O145*H145</f>
        <v>0</v>
      </c>
      <c r="Q145" s="241">
        <v>0</v>
      </c>
      <c r="R145" s="241">
        <f>Q145*H145</f>
        <v>0</v>
      </c>
      <c r="S145" s="241">
        <v>0</v>
      </c>
      <c r="T145" s="24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3" t="s">
        <v>147</v>
      </c>
      <c r="AT145" s="243" t="s">
        <v>142</v>
      </c>
      <c r="AU145" s="243" t="s">
        <v>86</v>
      </c>
      <c r="AY145" s="14" t="s">
        <v>139</v>
      </c>
      <c r="BE145" s="244">
        <f>IF(N145="základní",J145,0)</f>
        <v>0</v>
      </c>
      <c r="BF145" s="244">
        <f>IF(N145="snížená",J145,0)</f>
        <v>0</v>
      </c>
      <c r="BG145" s="244">
        <f>IF(N145="zákl. přenesená",J145,0)</f>
        <v>0</v>
      </c>
      <c r="BH145" s="244">
        <f>IF(N145="sníž. přenesená",J145,0)</f>
        <v>0</v>
      </c>
      <c r="BI145" s="244">
        <f>IF(N145="nulová",J145,0)</f>
        <v>0</v>
      </c>
      <c r="BJ145" s="14" t="s">
        <v>84</v>
      </c>
      <c r="BK145" s="244">
        <f>ROUND(I145*H145,2)</f>
        <v>0</v>
      </c>
      <c r="BL145" s="14" t="s">
        <v>147</v>
      </c>
      <c r="BM145" s="243" t="s">
        <v>1863</v>
      </c>
    </row>
    <row r="146" s="2" customFormat="1" ht="16.5" customHeight="1">
      <c r="A146" s="35"/>
      <c r="B146" s="36"/>
      <c r="C146" s="232" t="s">
        <v>493</v>
      </c>
      <c r="D146" s="232" t="s">
        <v>142</v>
      </c>
      <c r="E146" s="233" t="s">
        <v>1864</v>
      </c>
      <c r="F146" s="234" t="s">
        <v>1865</v>
      </c>
      <c r="G146" s="235" t="s">
        <v>166</v>
      </c>
      <c r="H146" s="236">
        <v>3</v>
      </c>
      <c r="I146" s="237"/>
      <c r="J146" s="238">
        <f>ROUND(I146*H146,2)</f>
        <v>0</v>
      </c>
      <c r="K146" s="234" t="s">
        <v>146</v>
      </c>
      <c r="L146" s="41"/>
      <c r="M146" s="239" t="s">
        <v>1</v>
      </c>
      <c r="N146" s="240" t="s">
        <v>41</v>
      </c>
      <c r="O146" s="88"/>
      <c r="P146" s="241">
        <f>O146*H146</f>
        <v>0</v>
      </c>
      <c r="Q146" s="241">
        <v>0</v>
      </c>
      <c r="R146" s="241">
        <f>Q146*H146</f>
        <v>0</v>
      </c>
      <c r="S146" s="241">
        <v>0</v>
      </c>
      <c r="T146" s="24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3" t="s">
        <v>147</v>
      </c>
      <c r="AT146" s="243" t="s">
        <v>142</v>
      </c>
      <c r="AU146" s="243" t="s">
        <v>86</v>
      </c>
      <c r="AY146" s="14" t="s">
        <v>139</v>
      </c>
      <c r="BE146" s="244">
        <f>IF(N146="základní",J146,0)</f>
        <v>0</v>
      </c>
      <c r="BF146" s="244">
        <f>IF(N146="snížená",J146,0)</f>
        <v>0</v>
      </c>
      <c r="BG146" s="244">
        <f>IF(N146="zákl. přenesená",J146,0)</f>
        <v>0</v>
      </c>
      <c r="BH146" s="244">
        <f>IF(N146="sníž. přenesená",J146,0)</f>
        <v>0</v>
      </c>
      <c r="BI146" s="244">
        <f>IF(N146="nulová",J146,0)</f>
        <v>0</v>
      </c>
      <c r="BJ146" s="14" t="s">
        <v>84</v>
      </c>
      <c r="BK146" s="244">
        <f>ROUND(I146*H146,2)</f>
        <v>0</v>
      </c>
      <c r="BL146" s="14" t="s">
        <v>147</v>
      </c>
      <c r="BM146" s="243" t="s">
        <v>1866</v>
      </c>
    </row>
    <row r="147" s="2" customFormat="1" ht="24" customHeight="1">
      <c r="A147" s="35"/>
      <c r="B147" s="36"/>
      <c r="C147" s="232" t="s">
        <v>7</v>
      </c>
      <c r="D147" s="232" t="s">
        <v>142</v>
      </c>
      <c r="E147" s="233" t="s">
        <v>1867</v>
      </c>
      <c r="F147" s="234" t="s">
        <v>1868</v>
      </c>
      <c r="G147" s="235" t="s">
        <v>145</v>
      </c>
      <c r="H147" s="236">
        <v>106</v>
      </c>
      <c r="I147" s="237"/>
      <c r="J147" s="238">
        <f>ROUND(I147*H147,2)</f>
        <v>0</v>
      </c>
      <c r="K147" s="234" t="s">
        <v>1869</v>
      </c>
      <c r="L147" s="41"/>
      <c r="M147" s="239" t="s">
        <v>1</v>
      </c>
      <c r="N147" s="240" t="s">
        <v>41</v>
      </c>
      <c r="O147" s="88"/>
      <c r="P147" s="241">
        <f>O147*H147</f>
        <v>0</v>
      </c>
      <c r="Q147" s="241">
        <v>0</v>
      </c>
      <c r="R147" s="241">
        <f>Q147*H147</f>
        <v>0</v>
      </c>
      <c r="S147" s="241">
        <v>0</v>
      </c>
      <c r="T147" s="24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3" t="s">
        <v>147</v>
      </c>
      <c r="AT147" s="243" t="s">
        <v>142</v>
      </c>
      <c r="AU147" s="243" t="s">
        <v>86</v>
      </c>
      <c r="AY147" s="14" t="s">
        <v>139</v>
      </c>
      <c r="BE147" s="244">
        <f>IF(N147="základní",J147,0)</f>
        <v>0</v>
      </c>
      <c r="BF147" s="244">
        <f>IF(N147="snížená",J147,0)</f>
        <v>0</v>
      </c>
      <c r="BG147" s="244">
        <f>IF(N147="zákl. přenesená",J147,0)</f>
        <v>0</v>
      </c>
      <c r="BH147" s="244">
        <f>IF(N147="sníž. přenesená",J147,0)</f>
        <v>0</v>
      </c>
      <c r="BI147" s="244">
        <f>IF(N147="nulová",J147,0)</f>
        <v>0</v>
      </c>
      <c r="BJ147" s="14" t="s">
        <v>84</v>
      </c>
      <c r="BK147" s="244">
        <f>ROUND(I147*H147,2)</f>
        <v>0</v>
      </c>
      <c r="BL147" s="14" t="s">
        <v>147</v>
      </c>
      <c r="BM147" s="243" t="s">
        <v>1870</v>
      </c>
    </row>
    <row r="148" s="2" customFormat="1" ht="24" customHeight="1">
      <c r="A148" s="35"/>
      <c r="B148" s="36"/>
      <c r="C148" s="232" t="s">
        <v>633</v>
      </c>
      <c r="D148" s="232" t="s">
        <v>142</v>
      </c>
      <c r="E148" s="233" t="s">
        <v>1871</v>
      </c>
      <c r="F148" s="234" t="s">
        <v>1872</v>
      </c>
      <c r="G148" s="235" t="s">
        <v>155</v>
      </c>
      <c r="H148" s="236">
        <v>0.070999999999999994</v>
      </c>
      <c r="I148" s="237"/>
      <c r="J148" s="238">
        <f>ROUND(I148*H148,2)</f>
        <v>0</v>
      </c>
      <c r="K148" s="234" t="s">
        <v>146</v>
      </c>
      <c r="L148" s="41"/>
      <c r="M148" s="239" t="s">
        <v>1</v>
      </c>
      <c r="N148" s="240" t="s">
        <v>41</v>
      </c>
      <c r="O148" s="88"/>
      <c r="P148" s="241">
        <f>O148*H148</f>
        <v>0</v>
      </c>
      <c r="Q148" s="241">
        <v>0</v>
      </c>
      <c r="R148" s="241">
        <f>Q148*H148</f>
        <v>0</v>
      </c>
      <c r="S148" s="241">
        <v>0</v>
      </c>
      <c r="T148" s="24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3" t="s">
        <v>147</v>
      </c>
      <c r="AT148" s="243" t="s">
        <v>142</v>
      </c>
      <c r="AU148" s="243" t="s">
        <v>86</v>
      </c>
      <c r="AY148" s="14" t="s">
        <v>139</v>
      </c>
      <c r="BE148" s="244">
        <f>IF(N148="základní",J148,0)</f>
        <v>0</v>
      </c>
      <c r="BF148" s="244">
        <f>IF(N148="snížená",J148,0)</f>
        <v>0</v>
      </c>
      <c r="BG148" s="244">
        <f>IF(N148="zákl. přenesená",J148,0)</f>
        <v>0</v>
      </c>
      <c r="BH148" s="244">
        <f>IF(N148="sníž. přenesená",J148,0)</f>
        <v>0</v>
      </c>
      <c r="BI148" s="244">
        <f>IF(N148="nulová",J148,0)</f>
        <v>0</v>
      </c>
      <c r="BJ148" s="14" t="s">
        <v>84</v>
      </c>
      <c r="BK148" s="244">
        <f>ROUND(I148*H148,2)</f>
        <v>0</v>
      </c>
      <c r="BL148" s="14" t="s">
        <v>147</v>
      </c>
      <c r="BM148" s="243" t="s">
        <v>1873</v>
      </c>
    </row>
    <row r="149" s="12" customFormat="1" ht="22.8" customHeight="1">
      <c r="A149" s="12"/>
      <c r="B149" s="216"/>
      <c r="C149" s="217"/>
      <c r="D149" s="218" t="s">
        <v>75</v>
      </c>
      <c r="E149" s="230" t="s">
        <v>157</v>
      </c>
      <c r="F149" s="230" t="s">
        <v>158</v>
      </c>
      <c r="G149" s="217"/>
      <c r="H149" s="217"/>
      <c r="I149" s="220"/>
      <c r="J149" s="231">
        <f>BK149</f>
        <v>0</v>
      </c>
      <c r="K149" s="217"/>
      <c r="L149" s="222"/>
      <c r="M149" s="223"/>
      <c r="N149" s="224"/>
      <c r="O149" s="224"/>
      <c r="P149" s="225">
        <f>SUM(P150:P177)</f>
        <v>0</v>
      </c>
      <c r="Q149" s="224"/>
      <c r="R149" s="225">
        <f>SUM(R150:R177)</f>
        <v>1.5411600000000005</v>
      </c>
      <c r="S149" s="224"/>
      <c r="T149" s="226">
        <f>SUM(T150:T177)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7" t="s">
        <v>86</v>
      </c>
      <c r="AT149" s="228" t="s">
        <v>75</v>
      </c>
      <c r="AU149" s="228" t="s">
        <v>84</v>
      </c>
      <c r="AY149" s="227" t="s">
        <v>139</v>
      </c>
      <c r="BK149" s="229">
        <f>SUM(BK150:BK177)</f>
        <v>0</v>
      </c>
    </row>
    <row r="150" s="2" customFormat="1" ht="24" customHeight="1">
      <c r="A150" s="35"/>
      <c r="B150" s="36"/>
      <c r="C150" s="232" t="s">
        <v>390</v>
      </c>
      <c r="D150" s="232" t="s">
        <v>142</v>
      </c>
      <c r="E150" s="233" t="s">
        <v>578</v>
      </c>
      <c r="F150" s="234" t="s">
        <v>1874</v>
      </c>
      <c r="G150" s="235" t="s">
        <v>145</v>
      </c>
      <c r="H150" s="236">
        <v>295</v>
      </c>
      <c r="I150" s="237"/>
      <c r="J150" s="238">
        <f>ROUND(I150*H150,2)</f>
        <v>0</v>
      </c>
      <c r="K150" s="234" t="s">
        <v>146</v>
      </c>
      <c r="L150" s="41"/>
      <c r="M150" s="239" t="s">
        <v>1</v>
      </c>
      <c r="N150" s="240" t="s">
        <v>41</v>
      </c>
      <c r="O150" s="88"/>
      <c r="P150" s="241">
        <f>O150*H150</f>
        <v>0</v>
      </c>
      <c r="Q150" s="241">
        <v>0.00096000000000000002</v>
      </c>
      <c r="R150" s="241">
        <f>Q150*H150</f>
        <v>0.28320000000000001</v>
      </c>
      <c r="S150" s="241">
        <v>0</v>
      </c>
      <c r="T150" s="24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3" t="s">
        <v>147</v>
      </c>
      <c r="AT150" s="243" t="s">
        <v>142</v>
      </c>
      <c r="AU150" s="243" t="s">
        <v>86</v>
      </c>
      <c r="AY150" s="14" t="s">
        <v>139</v>
      </c>
      <c r="BE150" s="244">
        <f>IF(N150="základní",J150,0)</f>
        <v>0</v>
      </c>
      <c r="BF150" s="244">
        <f>IF(N150="snížená",J150,0)</f>
        <v>0</v>
      </c>
      <c r="BG150" s="244">
        <f>IF(N150="zákl. přenesená",J150,0)</f>
        <v>0</v>
      </c>
      <c r="BH150" s="244">
        <f>IF(N150="sníž. přenesená",J150,0)</f>
        <v>0</v>
      </c>
      <c r="BI150" s="244">
        <f>IF(N150="nulová",J150,0)</f>
        <v>0</v>
      </c>
      <c r="BJ150" s="14" t="s">
        <v>84</v>
      </c>
      <c r="BK150" s="244">
        <f>ROUND(I150*H150,2)</f>
        <v>0</v>
      </c>
      <c r="BL150" s="14" t="s">
        <v>147</v>
      </c>
      <c r="BM150" s="243" t="s">
        <v>1875</v>
      </c>
    </row>
    <row r="151" s="2" customFormat="1" ht="24" customHeight="1">
      <c r="A151" s="35"/>
      <c r="B151" s="36"/>
      <c r="C151" s="232" t="s">
        <v>428</v>
      </c>
      <c r="D151" s="232" t="s">
        <v>142</v>
      </c>
      <c r="E151" s="233" t="s">
        <v>581</v>
      </c>
      <c r="F151" s="234" t="s">
        <v>1876</v>
      </c>
      <c r="G151" s="235" t="s">
        <v>145</v>
      </c>
      <c r="H151" s="236">
        <v>120</v>
      </c>
      <c r="I151" s="237"/>
      <c r="J151" s="238">
        <f>ROUND(I151*H151,2)</f>
        <v>0</v>
      </c>
      <c r="K151" s="234" t="s">
        <v>146</v>
      </c>
      <c r="L151" s="41"/>
      <c r="M151" s="239" t="s">
        <v>1</v>
      </c>
      <c r="N151" s="240" t="s">
        <v>41</v>
      </c>
      <c r="O151" s="88"/>
      <c r="P151" s="241">
        <f>O151*H151</f>
        <v>0</v>
      </c>
      <c r="Q151" s="241">
        <v>0.00125</v>
      </c>
      <c r="R151" s="241">
        <f>Q151*H151</f>
        <v>0.14999999999999999</v>
      </c>
      <c r="S151" s="241">
        <v>0</v>
      </c>
      <c r="T151" s="24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3" t="s">
        <v>147</v>
      </c>
      <c r="AT151" s="243" t="s">
        <v>142</v>
      </c>
      <c r="AU151" s="243" t="s">
        <v>86</v>
      </c>
      <c r="AY151" s="14" t="s">
        <v>139</v>
      </c>
      <c r="BE151" s="244">
        <f>IF(N151="základní",J151,0)</f>
        <v>0</v>
      </c>
      <c r="BF151" s="244">
        <f>IF(N151="snížená",J151,0)</f>
        <v>0</v>
      </c>
      <c r="BG151" s="244">
        <f>IF(N151="zákl. přenesená",J151,0)</f>
        <v>0</v>
      </c>
      <c r="BH151" s="244">
        <f>IF(N151="sníž. přenesená",J151,0)</f>
        <v>0</v>
      </c>
      <c r="BI151" s="244">
        <f>IF(N151="nulová",J151,0)</f>
        <v>0</v>
      </c>
      <c r="BJ151" s="14" t="s">
        <v>84</v>
      </c>
      <c r="BK151" s="244">
        <f>ROUND(I151*H151,2)</f>
        <v>0</v>
      </c>
      <c r="BL151" s="14" t="s">
        <v>147</v>
      </c>
      <c r="BM151" s="243" t="s">
        <v>1877</v>
      </c>
    </row>
    <row r="152" s="2" customFormat="1" ht="24" customHeight="1">
      <c r="A152" s="35"/>
      <c r="B152" s="36"/>
      <c r="C152" s="232" t="s">
        <v>392</v>
      </c>
      <c r="D152" s="232" t="s">
        <v>142</v>
      </c>
      <c r="E152" s="233" t="s">
        <v>1368</v>
      </c>
      <c r="F152" s="234" t="s">
        <v>1878</v>
      </c>
      <c r="G152" s="235" t="s">
        <v>145</v>
      </c>
      <c r="H152" s="236">
        <v>70</v>
      </c>
      <c r="I152" s="237"/>
      <c r="J152" s="238">
        <f>ROUND(I152*H152,2)</f>
        <v>0</v>
      </c>
      <c r="K152" s="234" t="s">
        <v>146</v>
      </c>
      <c r="L152" s="41"/>
      <c r="M152" s="239" t="s">
        <v>1</v>
      </c>
      <c r="N152" s="240" t="s">
        <v>41</v>
      </c>
      <c r="O152" s="88"/>
      <c r="P152" s="241">
        <f>O152*H152</f>
        <v>0</v>
      </c>
      <c r="Q152" s="241">
        <v>0.0025600000000000002</v>
      </c>
      <c r="R152" s="241">
        <f>Q152*H152</f>
        <v>0.17920000000000003</v>
      </c>
      <c r="S152" s="241">
        <v>0</v>
      </c>
      <c r="T152" s="24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3" t="s">
        <v>147</v>
      </c>
      <c r="AT152" s="243" t="s">
        <v>142</v>
      </c>
      <c r="AU152" s="243" t="s">
        <v>86</v>
      </c>
      <c r="AY152" s="14" t="s">
        <v>139</v>
      </c>
      <c r="BE152" s="244">
        <f>IF(N152="základní",J152,0)</f>
        <v>0</v>
      </c>
      <c r="BF152" s="244">
        <f>IF(N152="snížená",J152,0)</f>
        <v>0</v>
      </c>
      <c r="BG152" s="244">
        <f>IF(N152="zákl. přenesená",J152,0)</f>
        <v>0</v>
      </c>
      <c r="BH152" s="244">
        <f>IF(N152="sníž. přenesená",J152,0)</f>
        <v>0</v>
      </c>
      <c r="BI152" s="244">
        <f>IF(N152="nulová",J152,0)</f>
        <v>0</v>
      </c>
      <c r="BJ152" s="14" t="s">
        <v>84</v>
      </c>
      <c r="BK152" s="244">
        <f>ROUND(I152*H152,2)</f>
        <v>0</v>
      </c>
      <c r="BL152" s="14" t="s">
        <v>147</v>
      </c>
      <c r="BM152" s="243" t="s">
        <v>1879</v>
      </c>
    </row>
    <row r="153" s="2" customFormat="1" ht="24" customHeight="1">
      <c r="A153" s="35"/>
      <c r="B153" s="36"/>
      <c r="C153" s="232" t="s">
        <v>394</v>
      </c>
      <c r="D153" s="232" t="s">
        <v>142</v>
      </c>
      <c r="E153" s="233" t="s">
        <v>1880</v>
      </c>
      <c r="F153" s="234" t="s">
        <v>1881</v>
      </c>
      <c r="G153" s="235" t="s">
        <v>145</v>
      </c>
      <c r="H153" s="236">
        <v>15</v>
      </c>
      <c r="I153" s="237"/>
      <c r="J153" s="238">
        <f>ROUND(I153*H153,2)</f>
        <v>0</v>
      </c>
      <c r="K153" s="234" t="s">
        <v>146</v>
      </c>
      <c r="L153" s="41"/>
      <c r="M153" s="239" t="s">
        <v>1</v>
      </c>
      <c r="N153" s="240" t="s">
        <v>41</v>
      </c>
      <c r="O153" s="88"/>
      <c r="P153" s="241">
        <f>O153*H153</f>
        <v>0</v>
      </c>
      <c r="Q153" s="241">
        <v>0.00364</v>
      </c>
      <c r="R153" s="241">
        <f>Q153*H153</f>
        <v>0.054600000000000003</v>
      </c>
      <c r="S153" s="241">
        <v>0</v>
      </c>
      <c r="T153" s="24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3" t="s">
        <v>147</v>
      </c>
      <c r="AT153" s="243" t="s">
        <v>142</v>
      </c>
      <c r="AU153" s="243" t="s">
        <v>86</v>
      </c>
      <c r="AY153" s="14" t="s">
        <v>139</v>
      </c>
      <c r="BE153" s="244">
        <f>IF(N153="základní",J153,0)</f>
        <v>0</v>
      </c>
      <c r="BF153" s="244">
        <f>IF(N153="snížená",J153,0)</f>
        <v>0</v>
      </c>
      <c r="BG153" s="244">
        <f>IF(N153="zákl. přenesená",J153,0)</f>
        <v>0</v>
      </c>
      <c r="BH153" s="244">
        <f>IF(N153="sníž. přenesená",J153,0)</f>
        <v>0</v>
      </c>
      <c r="BI153" s="244">
        <f>IF(N153="nulová",J153,0)</f>
        <v>0</v>
      </c>
      <c r="BJ153" s="14" t="s">
        <v>84</v>
      </c>
      <c r="BK153" s="244">
        <f>ROUND(I153*H153,2)</f>
        <v>0</v>
      </c>
      <c r="BL153" s="14" t="s">
        <v>147</v>
      </c>
      <c r="BM153" s="243" t="s">
        <v>1882</v>
      </c>
    </row>
    <row r="154" s="2" customFormat="1" ht="24" customHeight="1">
      <c r="A154" s="35"/>
      <c r="B154" s="36"/>
      <c r="C154" s="232" t="s">
        <v>241</v>
      </c>
      <c r="D154" s="232" t="s">
        <v>142</v>
      </c>
      <c r="E154" s="233" t="s">
        <v>1371</v>
      </c>
      <c r="F154" s="234" t="s">
        <v>1372</v>
      </c>
      <c r="G154" s="235" t="s">
        <v>145</v>
      </c>
      <c r="H154" s="236">
        <v>80</v>
      </c>
      <c r="I154" s="237"/>
      <c r="J154" s="238">
        <f>ROUND(I154*H154,2)</f>
        <v>0</v>
      </c>
      <c r="K154" s="234" t="s">
        <v>146</v>
      </c>
      <c r="L154" s="41"/>
      <c r="M154" s="239" t="s">
        <v>1</v>
      </c>
      <c r="N154" s="240" t="s">
        <v>41</v>
      </c>
      <c r="O154" s="88"/>
      <c r="P154" s="241">
        <f>O154*H154</f>
        <v>0</v>
      </c>
      <c r="Q154" s="241">
        <v>0.0061000000000000004</v>
      </c>
      <c r="R154" s="241">
        <f>Q154*H154</f>
        <v>0.48800000000000004</v>
      </c>
      <c r="S154" s="241">
        <v>0</v>
      </c>
      <c r="T154" s="24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3" t="s">
        <v>147</v>
      </c>
      <c r="AT154" s="243" t="s">
        <v>142</v>
      </c>
      <c r="AU154" s="243" t="s">
        <v>86</v>
      </c>
      <c r="AY154" s="14" t="s">
        <v>139</v>
      </c>
      <c r="BE154" s="244">
        <f>IF(N154="základní",J154,0)</f>
        <v>0</v>
      </c>
      <c r="BF154" s="244">
        <f>IF(N154="snížená",J154,0)</f>
        <v>0</v>
      </c>
      <c r="BG154" s="244">
        <f>IF(N154="zákl. přenesená",J154,0)</f>
        <v>0</v>
      </c>
      <c r="BH154" s="244">
        <f>IF(N154="sníž. přenesená",J154,0)</f>
        <v>0</v>
      </c>
      <c r="BI154" s="244">
        <f>IF(N154="nulová",J154,0)</f>
        <v>0</v>
      </c>
      <c r="BJ154" s="14" t="s">
        <v>84</v>
      </c>
      <c r="BK154" s="244">
        <f>ROUND(I154*H154,2)</f>
        <v>0</v>
      </c>
      <c r="BL154" s="14" t="s">
        <v>147</v>
      </c>
      <c r="BM154" s="243" t="s">
        <v>1883</v>
      </c>
    </row>
    <row r="155" s="2" customFormat="1" ht="16.5" customHeight="1">
      <c r="A155" s="35"/>
      <c r="B155" s="36"/>
      <c r="C155" s="232" t="s">
        <v>247</v>
      </c>
      <c r="D155" s="232" t="s">
        <v>142</v>
      </c>
      <c r="E155" s="233" t="s">
        <v>585</v>
      </c>
      <c r="F155" s="234" t="s">
        <v>586</v>
      </c>
      <c r="G155" s="235" t="s">
        <v>145</v>
      </c>
      <c r="H155" s="236">
        <v>125</v>
      </c>
      <c r="I155" s="237"/>
      <c r="J155" s="238">
        <f>ROUND(I155*H155,2)</f>
        <v>0</v>
      </c>
      <c r="K155" s="234" t="s">
        <v>146</v>
      </c>
      <c r="L155" s="41"/>
      <c r="M155" s="239" t="s">
        <v>1</v>
      </c>
      <c r="N155" s="240" t="s">
        <v>41</v>
      </c>
      <c r="O155" s="88"/>
      <c r="P155" s="241">
        <f>O155*H155</f>
        <v>0</v>
      </c>
      <c r="Q155" s="241">
        <v>0.00021000000000000001</v>
      </c>
      <c r="R155" s="241">
        <f>Q155*H155</f>
        <v>0.026250000000000002</v>
      </c>
      <c r="S155" s="241">
        <v>0</v>
      </c>
      <c r="T155" s="24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3" t="s">
        <v>147</v>
      </c>
      <c r="AT155" s="243" t="s">
        <v>142</v>
      </c>
      <c r="AU155" s="243" t="s">
        <v>86</v>
      </c>
      <c r="AY155" s="14" t="s">
        <v>139</v>
      </c>
      <c r="BE155" s="244">
        <f>IF(N155="základní",J155,0)</f>
        <v>0</v>
      </c>
      <c r="BF155" s="244">
        <f>IF(N155="snížená",J155,0)</f>
        <v>0</v>
      </c>
      <c r="BG155" s="244">
        <f>IF(N155="zákl. přenesená",J155,0)</f>
        <v>0</v>
      </c>
      <c r="BH155" s="244">
        <f>IF(N155="sníž. přenesená",J155,0)</f>
        <v>0</v>
      </c>
      <c r="BI155" s="244">
        <f>IF(N155="nulová",J155,0)</f>
        <v>0</v>
      </c>
      <c r="BJ155" s="14" t="s">
        <v>84</v>
      </c>
      <c r="BK155" s="244">
        <f>ROUND(I155*H155,2)</f>
        <v>0</v>
      </c>
      <c r="BL155" s="14" t="s">
        <v>147</v>
      </c>
      <c r="BM155" s="243" t="s">
        <v>1884</v>
      </c>
    </row>
    <row r="156" s="2" customFormat="1" ht="16.5" customHeight="1">
      <c r="A156" s="35"/>
      <c r="B156" s="36"/>
      <c r="C156" s="232" t="s">
        <v>251</v>
      </c>
      <c r="D156" s="232" t="s">
        <v>142</v>
      </c>
      <c r="E156" s="233" t="s">
        <v>589</v>
      </c>
      <c r="F156" s="234" t="s">
        <v>590</v>
      </c>
      <c r="G156" s="235" t="s">
        <v>145</v>
      </c>
      <c r="H156" s="236">
        <v>90</v>
      </c>
      <c r="I156" s="237"/>
      <c r="J156" s="238">
        <f>ROUND(I156*H156,2)</f>
        <v>0</v>
      </c>
      <c r="K156" s="234" t="s">
        <v>146</v>
      </c>
      <c r="L156" s="41"/>
      <c r="M156" s="239" t="s">
        <v>1</v>
      </c>
      <c r="N156" s="240" t="s">
        <v>41</v>
      </c>
      <c r="O156" s="88"/>
      <c r="P156" s="241">
        <f>O156*H156</f>
        <v>0</v>
      </c>
      <c r="Q156" s="241">
        <v>0.00025999999999999998</v>
      </c>
      <c r="R156" s="241">
        <f>Q156*H156</f>
        <v>0.023399999999999997</v>
      </c>
      <c r="S156" s="241">
        <v>0</v>
      </c>
      <c r="T156" s="24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3" t="s">
        <v>147</v>
      </c>
      <c r="AT156" s="243" t="s">
        <v>142</v>
      </c>
      <c r="AU156" s="243" t="s">
        <v>86</v>
      </c>
      <c r="AY156" s="14" t="s">
        <v>139</v>
      </c>
      <c r="BE156" s="244">
        <f>IF(N156="základní",J156,0)</f>
        <v>0</v>
      </c>
      <c r="BF156" s="244">
        <f>IF(N156="snížená",J156,0)</f>
        <v>0</v>
      </c>
      <c r="BG156" s="244">
        <f>IF(N156="zákl. přenesená",J156,0)</f>
        <v>0</v>
      </c>
      <c r="BH156" s="244">
        <f>IF(N156="sníž. přenesená",J156,0)</f>
        <v>0</v>
      </c>
      <c r="BI156" s="244">
        <f>IF(N156="nulová",J156,0)</f>
        <v>0</v>
      </c>
      <c r="BJ156" s="14" t="s">
        <v>84</v>
      </c>
      <c r="BK156" s="244">
        <f>ROUND(I156*H156,2)</f>
        <v>0</v>
      </c>
      <c r="BL156" s="14" t="s">
        <v>147</v>
      </c>
      <c r="BM156" s="243" t="s">
        <v>1885</v>
      </c>
    </row>
    <row r="157" s="2" customFormat="1" ht="16.5" customHeight="1">
      <c r="A157" s="35"/>
      <c r="B157" s="36"/>
      <c r="C157" s="232" t="s">
        <v>263</v>
      </c>
      <c r="D157" s="232" t="s">
        <v>142</v>
      </c>
      <c r="E157" s="233" t="s">
        <v>1376</v>
      </c>
      <c r="F157" s="234" t="s">
        <v>1377</v>
      </c>
      <c r="G157" s="235" t="s">
        <v>145</v>
      </c>
      <c r="H157" s="236">
        <v>70</v>
      </c>
      <c r="I157" s="237"/>
      <c r="J157" s="238">
        <f>ROUND(I157*H157,2)</f>
        <v>0</v>
      </c>
      <c r="K157" s="234" t="s">
        <v>146</v>
      </c>
      <c r="L157" s="41"/>
      <c r="M157" s="239" t="s">
        <v>1</v>
      </c>
      <c r="N157" s="240" t="s">
        <v>41</v>
      </c>
      <c r="O157" s="88"/>
      <c r="P157" s="241">
        <f>O157*H157</f>
        <v>0</v>
      </c>
      <c r="Q157" s="241">
        <v>0.00029</v>
      </c>
      <c r="R157" s="241">
        <f>Q157*H157</f>
        <v>0.020299999999999999</v>
      </c>
      <c r="S157" s="241">
        <v>0</v>
      </c>
      <c r="T157" s="24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3" t="s">
        <v>147</v>
      </c>
      <c r="AT157" s="243" t="s">
        <v>142</v>
      </c>
      <c r="AU157" s="243" t="s">
        <v>86</v>
      </c>
      <c r="AY157" s="14" t="s">
        <v>139</v>
      </c>
      <c r="BE157" s="244">
        <f>IF(N157="základní",J157,0)</f>
        <v>0</v>
      </c>
      <c r="BF157" s="244">
        <f>IF(N157="snížená",J157,0)</f>
        <v>0</v>
      </c>
      <c r="BG157" s="244">
        <f>IF(N157="zákl. přenesená",J157,0)</f>
        <v>0</v>
      </c>
      <c r="BH157" s="244">
        <f>IF(N157="sníž. přenesená",J157,0)</f>
        <v>0</v>
      </c>
      <c r="BI157" s="244">
        <f>IF(N157="nulová",J157,0)</f>
        <v>0</v>
      </c>
      <c r="BJ157" s="14" t="s">
        <v>84</v>
      </c>
      <c r="BK157" s="244">
        <f>ROUND(I157*H157,2)</f>
        <v>0</v>
      </c>
      <c r="BL157" s="14" t="s">
        <v>147</v>
      </c>
      <c r="BM157" s="243" t="s">
        <v>1886</v>
      </c>
    </row>
    <row r="158" s="2" customFormat="1" ht="16.5" customHeight="1">
      <c r="A158" s="35"/>
      <c r="B158" s="36"/>
      <c r="C158" s="232" t="s">
        <v>273</v>
      </c>
      <c r="D158" s="232" t="s">
        <v>142</v>
      </c>
      <c r="E158" s="233" t="s">
        <v>1887</v>
      </c>
      <c r="F158" s="234" t="s">
        <v>1888</v>
      </c>
      <c r="G158" s="235" t="s">
        <v>145</v>
      </c>
      <c r="H158" s="236">
        <v>15</v>
      </c>
      <c r="I158" s="237"/>
      <c r="J158" s="238">
        <f>ROUND(I158*H158,2)</f>
        <v>0</v>
      </c>
      <c r="K158" s="234" t="s">
        <v>146</v>
      </c>
      <c r="L158" s="41"/>
      <c r="M158" s="239" t="s">
        <v>1</v>
      </c>
      <c r="N158" s="240" t="s">
        <v>41</v>
      </c>
      <c r="O158" s="88"/>
      <c r="P158" s="241">
        <f>O158*H158</f>
        <v>0</v>
      </c>
      <c r="Q158" s="241">
        <v>0.00042999999999999999</v>
      </c>
      <c r="R158" s="241">
        <f>Q158*H158</f>
        <v>0.00645</v>
      </c>
      <c r="S158" s="241">
        <v>0</v>
      </c>
      <c r="T158" s="24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3" t="s">
        <v>147</v>
      </c>
      <c r="AT158" s="243" t="s">
        <v>142</v>
      </c>
      <c r="AU158" s="243" t="s">
        <v>86</v>
      </c>
      <c r="AY158" s="14" t="s">
        <v>139</v>
      </c>
      <c r="BE158" s="244">
        <f>IF(N158="základní",J158,0)</f>
        <v>0</v>
      </c>
      <c r="BF158" s="244">
        <f>IF(N158="snížená",J158,0)</f>
        <v>0</v>
      </c>
      <c r="BG158" s="244">
        <f>IF(N158="zákl. přenesená",J158,0)</f>
        <v>0</v>
      </c>
      <c r="BH158" s="244">
        <f>IF(N158="sníž. přenesená",J158,0)</f>
        <v>0</v>
      </c>
      <c r="BI158" s="244">
        <f>IF(N158="nulová",J158,0)</f>
        <v>0</v>
      </c>
      <c r="BJ158" s="14" t="s">
        <v>84</v>
      </c>
      <c r="BK158" s="244">
        <f>ROUND(I158*H158,2)</f>
        <v>0</v>
      </c>
      <c r="BL158" s="14" t="s">
        <v>147</v>
      </c>
      <c r="BM158" s="243" t="s">
        <v>1889</v>
      </c>
    </row>
    <row r="159" s="2" customFormat="1" ht="16.5" customHeight="1">
      <c r="A159" s="35"/>
      <c r="B159" s="36"/>
      <c r="C159" s="232" t="s">
        <v>281</v>
      </c>
      <c r="D159" s="232" t="s">
        <v>142</v>
      </c>
      <c r="E159" s="233" t="s">
        <v>1379</v>
      </c>
      <c r="F159" s="234" t="s">
        <v>1380</v>
      </c>
      <c r="G159" s="235" t="s">
        <v>145</v>
      </c>
      <c r="H159" s="236">
        <v>80</v>
      </c>
      <c r="I159" s="237"/>
      <c r="J159" s="238">
        <f>ROUND(I159*H159,2)</f>
        <v>0</v>
      </c>
      <c r="K159" s="234" t="s">
        <v>146</v>
      </c>
      <c r="L159" s="41"/>
      <c r="M159" s="239" t="s">
        <v>1</v>
      </c>
      <c r="N159" s="240" t="s">
        <v>41</v>
      </c>
      <c r="O159" s="88"/>
      <c r="P159" s="241">
        <f>O159*H159</f>
        <v>0</v>
      </c>
      <c r="Q159" s="241">
        <v>0.00046999999999999999</v>
      </c>
      <c r="R159" s="241">
        <f>Q159*H159</f>
        <v>0.037600000000000001</v>
      </c>
      <c r="S159" s="241">
        <v>0</v>
      </c>
      <c r="T159" s="24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3" t="s">
        <v>147</v>
      </c>
      <c r="AT159" s="243" t="s">
        <v>142</v>
      </c>
      <c r="AU159" s="243" t="s">
        <v>86</v>
      </c>
      <c r="AY159" s="14" t="s">
        <v>139</v>
      </c>
      <c r="BE159" s="244">
        <f>IF(N159="základní",J159,0)</f>
        <v>0</v>
      </c>
      <c r="BF159" s="244">
        <f>IF(N159="snížená",J159,0)</f>
        <v>0</v>
      </c>
      <c r="BG159" s="244">
        <f>IF(N159="zákl. přenesená",J159,0)</f>
        <v>0</v>
      </c>
      <c r="BH159" s="244">
        <f>IF(N159="sníž. přenesená",J159,0)</f>
        <v>0</v>
      </c>
      <c r="BI159" s="244">
        <f>IF(N159="nulová",J159,0)</f>
        <v>0</v>
      </c>
      <c r="BJ159" s="14" t="s">
        <v>84</v>
      </c>
      <c r="BK159" s="244">
        <f>ROUND(I159*H159,2)</f>
        <v>0</v>
      </c>
      <c r="BL159" s="14" t="s">
        <v>147</v>
      </c>
      <c r="BM159" s="243" t="s">
        <v>1890</v>
      </c>
    </row>
    <row r="160" s="2" customFormat="1" ht="16.5" customHeight="1">
      <c r="A160" s="35"/>
      <c r="B160" s="36"/>
      <c r="C160" s="232" t="s">
        <v>289</v>
      </c>
      <c r="D160" s="232" t="s">
        <v>142</v>
      </c>
      <c r="E160" s="233" t="s">
        <v>1768</v>
      </c>
      <c r="F160" s="234" t="s">
        <v>1769</v>
      </c>
      <c r="G160" s="235" t="s">
        <v>166</v>
      </c>
      <c r="H160" s="236">
        <v>30</v>
      </c>
      <c r="I160" s="237"/>
      <c r="J160" s="238">
        <f>ROUND(I160*H160,2)</f>
        <v>0</v>
      </c>
      <c r="K160" s="234" t="s">
        <v>146</v>
      </c>
      <c r="L160" s="41"/>
      <c r="M160" s="239" t="s">
        <v>1</v>
      </c>
      <c r="N160" s="240" t="s">
        <v>41</v>
      </c>
      <c r="O160" s="88"/>
      <c r="P160" s="241">
        <f>O160*H160</f>
        <v>0</v>
      </c>
      <c r="Q160" s="241">
        <v>0</v>
      </c>
      <c r="R160" s="241">
        <f>Q160*H160</f>
        <v>0</v>
      </c>
      <c r="S160" s="241">
        <v>0</v>
      </c>
      <c r="T160" s="24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3" t="s">
        <v>147</v>
      </c>
      <c r="AT160" s="243" t="s">
        <v>142</v>
      </c>
      <c r="AU160" s="243" t="s">
        <v>86</v>
      </c>
      <c r="AY160" s="14" t="s">
        <v>139</v>
      </c>
      <c r="BE160" s="244">
        <f>IF(N160="základní",J160,0)</f>
        <v>0</v>
      </c>
      <c r="BF160" s="244">
        <f>IF(N160="snížená",J160,0)</f>
        <v>0</v>
      </c>
      <c r="BG160" s="244">
        <f>IF(N160="zákl. přenesená",J160,0)</f>
        <v>0</v>
      </c>
      <c r="BH160" s="244">
        <f>IF(N160="sníž. přenesená",J160,0)</f>
        <v>0</v>
      </c>
      <c r="BI160" s="244">
        <f>IF(N160="nulová",J160,0)</f>
        <v>0</v>
      </c>
      <c r="BJ160" s="14" t="s">
        <v>84</v>
      </c>
      <c r="BK160" s="244">
        <f>ROUND(I160*H160,2)</f>
        <v>0</v>
      </c>
      <c r="BL160" s="14" t="s">
        <v>147</v>
      </c>
      <c r="BM160" s="243" t="s">
        <v>1891</v>
      </c>
    </row>
    <row r="161" s="2" customFormat="1" ht="24" customHeight="1">
      <c r="A161" s="35"/>
      <c r="B161" s="36"/>
      <c r="C161" s="232" t="s">
        <v>293</v>
      </c>
      <c r="D161" s="232" t="s">
        <v>142</v>
      </c>
      <c r="E161" s="233" t="s">
        <v>592</v>
      </c>
      <c r="F161" s="234" t="s">
        <v>593</v>
      </c>
      <c r="G161" s="235" t="s">
        <v>166</v>
      </c>
      <c r="H161" s="236">
        <v>2</v>
      </c>
      <c r="I161" s="237"/>
      <c r="J161" s="238">
        <f>ROUND(I161*H161,2)</f>
        <v>0</v>
      </c>
      <c r="K161" s="234" t="s">
        <v>146</v>
      </c>
      <c r="L161" s="41"/>
      <c r="M161" s="239" t="s">
        <v>1</v>
      </c>
      <c r="N161" s="240" t="s">
        <v>41</v>
      </c>
      <c r="O161" s="88"/>
      <c r="P161" s="241">
        <f>O161*H161</f>
        <v>0</v>
      </c>
      <c r="Q161" s="241">
        <v>0</v>
      </c>
      <c r="R161" s="241">
        <f>Q161*H161</f>
        <v>0</v>
      </c>
      <c r="S161" s="241">
        <v>0</v>
      </c>
      <c r="T161" s="24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3" t="s">
        <v>147</v>
      </c>
      <c r="AT161" s="243" t="s">
        <v>142</v>
      </c>
      <c r="AU161" s="243" t="s">
        <v>86</v>
      </c>
      <c r="AY161" s="14" t="s">
        <v>139</v>
      </c>
      <c r="BE161" s="244">
        <f>IF(N161="základní",J161,0)</f>
        <v>0</v>
      </c>
      <c r="BF161" s="244">
        <f>IF(N161="snížená",J161,0)</f>
        <v>0</v>
      </c>
      <c r="BG161" s="244">
        <f>IF(N161="zákl. přenesená",J161,0)</f>
        <v>0</v>
      </c>
      <c r="BH161" s="244">
        <f>IF(N161="sníž. přenesená",J161,0)</f>
        <v>0</v>
      </c>
      <c r="BI161" s="244">
        <f>IF(N161="nulová",J161,0)</f>
        <v>0</v>
      </c>
      <c r="BJ161" s="14" t="s">
        <v>84</v>
      </c>
      <c r="BK161" s="244">
        <f>ROUND(I161*H161,2)</f>
        <v>0</v>
      </c>
      <c r="BL161" s="14" t="s">
        <v>147</v>
      </c>
      <c r="BM161" s="243" t="s">
        <v>1892</v>
      </c>
    </row>
    <row r="162" s="2" customFormat="1" ht="16.5" customHeight="1">
      <c r="A162" s="35"/>
      <c r="B162" s="36"/>
      <c r="C162" s="232" t="s">
        <v>297</v>
      </c>
      <c r="D162" s="232" t="s">
        <v>142</v>
      </c>
      <c r="E162" s="233" t="s">
        <v>1893</v>
      </c>
      <c r="F162" s="234" t="s">
        <v>1894</v>
      </c>
      <c r="G162" s="235" t="s">
        <v>1895</v>
      </c>
      <c r="H162" s="236">
        <v>27</v>
      </c>
      <c r="I162" s="237"/>
      <c r="J162" s="238">
        <f>ROUND(I162*H162,2)</f>
        <v>0</v>
      </c>
      <c r="K162" s="234" t="s">
        <v>146</v>
      </c>
      <c r="L162" s="41"/>
      <c r="M162" s="239" t="s">
        <v>1</v>
      </c>
      <c r="N162" s="240" t="s">
        <v>41</v>
      </c>
      <c r="O162" s="88"/>
      <c r="P162" s="241">
        <f>O162*H162</f>
        <v>0</v>
      </c>
      <c r="Q162" s="241">
        <v>0.00025000000000000001</v>
      </c>
      <c r="R162" s="241">
        <f>Q162*H162</f>
        <v>0.0067499999999999999</v>
      </c>
      <c r="S162" s="241">
        <v>0</v>
      </c>
      <c r="T162" s="24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3" t="s">
        <v>147</v>
      </c>
      <c r="AT162" s="243" t="s">
        <v>142</v>
      </c>
      <c r="AU162" s="243" t="s">
        <v>86</v>
      </c>
      <c r="AY162" s="14" t="s">
        <v>139</v>
      </c>
      <c r="BE162" s="244">
        <f>IF(N162="základní",J162,0)</f>
        <v>0</v>
      </c>
      <c r="BF162" s="244">
        <f>IF(N162="snížená",J162,0)</f>
        <v>0</v>
      </c>
      <c r="BG162" s="244">
        <f>IF(N162="zákl. přenesená",J162,0)</f>
        <v>0</v>
      </c>
      <c r="BH162" s="244">
        <f>IF(N162="sníž. přenesená",J162,0)</f>
        <v>0</v>
      </c>
      <c r="BI162" s="244">
        <f>IF(N162="nulová",J162,0)</f>
        <v>0</v>
      </c>
      <c r="BJ162" s="14" t="s">
        <v>84</v>
      </c>
      <c r="BK162" s="244">
        <f>ROUND(I162*H162,2)</f>
        <v>0</v>
      </c>
      <c r="BL162" s="14" t="s">
        <v>147</v>
      </c>
      <c r="BM162" s="243" t="s">
        <v>1896</v>
      </c>
    </row>
    <row r="163" s="2" customFormat="1" ht="24" customHeight="1">
      <c r="A163" s="35"/>
      <c r="B163" s="36"/>
      <c r="C163" s="232" t="s">
        <v>303</v>
      </c>
      <c r="D163" s="232" t="s">
        <v>142</v>
      </c>
      <c r="E163" s="233" t="s">
        <v>595</v>
      </c>
      <c r="F163" s="234" t="s">
        <v>596</v>
      </c>
      <c r="G163" s="235" t="s">
        <v>166</v>
      </c>
      <c r="H163" s="236">
        <v>8</v>
      </c>
      <c r="I163" s="237"/>
      <c r="J163" s="238">
        <f>ROUND(I163*H163,2)</f>
        <v>0</v>
      </c>
      <c r="K163" s="234" t="s">
        <v>146</v>
      </c>
      <c r="L163" s="41"/>
      <c r="M163" s="239" t="s">
        <v>1</v>
      </c>
      <c r="N163" s="240" t="s">
        <v>41</v>
      </c>
      <c r="O163" s="88"/>
      <c r="P163" s="241">
        <f>O163*H163</f>
        <v>0</v>
      </c>
      <c r="Q163" s="241">
        <v>0.00022000000000000001</v>
      </c>
      <c r="R163" s="241">
        <f>Q163*H163</f>
        <v>0.0017600000000000001</v>
      </c>
      <c r="S163" s="241">
        <v>0</v>
      </c>
      <c r="T163" s="24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3" t="s">
        <v>147</v>
      </c>
      <c r="AT163" s="243" t="s">
        <v>142</v>
      </c>
      <c r="AU163" s="243" t="s">
        <v>86</v>
      </c>
      <c r="AY163" s="14" t="s">
        <v>139</v>
      </c>
      <c r="BE163" s="244">
        <f>IF(N163="základní",J163,0)</f>
        <v>0</v>
      </c>
      <c r="BF163" s="244">
        <f>IF(N163="snížená",J163,0)</f>
        <v>0</v>
      </c>
      <c r="BG163" s="244">
        <f>IF(N163="zákl. přenesená",J163,0)</f>
        <v>0</v>
      </c>
      <c r="BH163" s="244">
        <f>IF(N163="sníž. přenesená",J163,0)</f>
        <v>0</v>
      </c>
      <c r="BI163" s="244">
        <f>IF(N163="nulová",J163,0)</f>
        <v>0</v>
      </c>
      <c r="BJ163" s="14" t="s">
        <v>84</v>
      </c>
      <c r="BK163" s="244">
        <f>ROUND(I163*H163,2)</f>
        <v>0</v>
      </c>
      <c r="BL163" s="14" t="s">
        <v>147</v>
      </c>
      <c r="BM163" s="243" t="s">
        <v>1897</v>
      </c>
    </row>
    <row r="164" s="2" customFormat="1" ht="24" customHeight="1">
      <c r="A164" s="35"/>
      <c r="B164" s="36"/>
      <c r="C164" s="232" t="s">
        <v>316</v>
      </c>
      <c r="D164" s="232" t="s">
        <v>142</v>
      </c>
      <c r="E164" s="233" t="s">
        <v>1898</v>
      </c>
      <c r="F164" s="234" t="s">
        <v>1899</v>
      </c>
      <c r="G164" s="235" t="s">
        <v>166</v>
      </c>
      <c r="H164" s="236">
        <v>24</v>
      </c>
      <c r="I164" s="237"/>
      <c r="J164" s="238">
        <f>ROUND(I164*H164,2)</f>
        <v>0</v>
      </c>
      <c r="K164" s="234" t="s">
        <v>146</v>
      </c>
      <c r="L164" s="41"/>
      <c r="M164" s="239" t="s">
        <v>1</v>
      </c>
      <c r="N164" s="240" t="s">
        <v>41</v>
      </c>
      <c r="O164" s="88"/>
      <c r="P164" s="241">
        <f>O164*H164</f>
        <v>0</v>
      </c>
      <c r="Q164" s="241">
        <v>2.0000000000000002E-05</v>
      </c>
      <c r="R164" s="241">
        <f>Q164*H164</f>
        <v>0.00048000000000000007</v>
      </c>
      <c r="S164" s="241">
        <v>0</v>
      </c>
      <c r="T164" s="24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3" t="s">
        <v>147</v>
      </c>
      <c r="AT164" s="243" t="s">
        <v>142</v>
      </c>
      <c r="AU164" s="243" t="s">
        <v>86</v>
      </c>
      <c r="AY164" s="14" t="s">
        <v>139</v>
      </c>
      <c r="BE164" s="244">
        <f>IF(N164="základní",J164,0)</f>
        <v>0</v>
      </c>
      <c r="BF164" s="244">
        <f>IF(N164="snížená",J164,0)</f>
        <v>0</v>
      </c>
      <c r="BG164" s="244">
        <f>IF(N164="zákl. přenesená",J164,0)</f>
        <v>0</v>
      </c>
      <c r="BH164" s="244">
        <f>IF(N164="sníž. přenesená",J164,0)</f>
        <v>0</v>
      </c>
      <c r="BI164" s="244">
        <f>IF(N164="nulová",J164,0)</f>
        <v>0</v>
      </c>
      <c r="BJ164" s="14" t="s">
        <v>84</v>
      </c>
      <c r="BK164" s="244">
        <f>ROUND(I164*H164,2)</f>
        <v>0</v>
      </c>
      <c r="BL164" s="14" t="s">
        <v>147</v>
      </c>
      <c r="BM164" s="243" t="s">
        <v>1900</v>
      </c>
    </row>
    <row r="165" s="2" customFormat="1" ht="16.5" customHeight="1">
      <c r="A165" s="35"/>
      <c r="B165" s="36"/>
      <c r="C165" s="257" t="s">
        <v>321</v>
      </c>
      <c r="D165" s="257" t="s">
        <v>512</v>
      </c>
      <c r="E165" s="258" t="s">
        <v>1901</v>
      </c>
      <c r="F165" s="259" t="s">
        <v>1902</v>
      </c>
      <c r="G165" s="260" t="s">
        <v>627</v>
      </c>
      <c r="H165" s="261">
        <v>21</v>
      </c>
      <c r="I165" s="262"/>
      <c r="J165" s="263">
        <f>ROUND(I165*H165,2)</f>
        <v>0</v>
      </c>
      <c r="K165" s="259" t="s">
        <v>1</v>
      </c>
      <c r="L165" s="264"/>
      <c r="M165" s="265" t="s">
        <v>1</v>
      </c>
      <c r="N165" s="266" t="s">
        <v>41</v>
      </c>
      <c r="O165" s="88"/>
      <c r="P165" s="241">
        <f>O165*H165</f>
        <v>0</v>
      </c>
      <c r="Q165" s="241">
        <v>0</v>
      </c>
      <c r="R165" s="241">
        <f>Q165*H165</f>
        <v>0</v>
      </c>
      <c r="S165" s="241">
        <v>0</v>
      </c>
      <c r="T165" s="24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3" t="s">
        <v>281</v>
      </c>
      <c r="AT165" s="243" t="s">
        <v>512</v>
      </c>
      <c r="AU165" s="243" t="s">
        <v>86</v>
      </c>
      <c r="AY165" s="14" t="s">
        <v>139</v>
      </c>
      <c r="BE165" s="244">
        <f>IF(N165="základní",J165,0)</f>
        <v>0</v>
      </c>
      <c r="BF165" s="244">
        <f>IF(N165="snížená",J165,0)</f>
        <v>0</v>
      </c>
      <c r="BG165" s="244">
        <f>IF(N165="zákl. přenesená",J165,0)</f>
        <v>0</v>
      </c>
      <c r="BH165" s="244">
        <f>IF(N165="sníž. přenesená",J165,0)</f>
        <v>0</v>
      </c>
      <c r="BI165" s="244">
        <f>IF(N165="nulová",J165,0)</f>
        <v>0</v>
      </c>
      <c r="BJ165" s="14" t="s">
        <v>84</v>
      </c>
      <c r="BK165" s="244">
        <f>ROUND(I165*H165,2)</f>
        <v>0</v>
      </c>
      <c r="BL165" s="14" t="s">
        <v>147</v>
      </c>
      <c r="BM165" s="243" t="s">
        <v>1903</v>
      </c>
    </row>
    <row r="166" s="2" customFormat="1" ht="16.5" customHeight="1">
      <c r="A166" s="35"/>
      <c r="B166" s="36"/>
      <c r="C166" s="232" t="s">
        <v>178</v>
      </c>
      <c r="D166" s="232" t="s">
        <v>142</v>
      </c>
      <c r="E166" s="233" t="s">
        <v>599</v>
      </c>
      <c r="F166" s="234" t="s">
        <v>600</v>
      </c>
      <c r="G166" s="235" t="s">
        <v>166</v>
      </c>
      <c r="H166" s="236">
        <v>31</v>
      </c>
      <c r="I166" s="237"/>
      <c r="J166" s="238">
        <f>ROUND(I166*H166,2)</f>
        <v>0</v>
      </c>
      <c r="K166" s="234" t="s">
        <v>146</v>
      </c>
      <c r="L166" s="41"/>
      <c r="M166" s="239" t="s">
        <v>1</v>
      </c>
      <c r="N166" s="240" t="s">
        <v>41</v>
      </c>
      <c r="O166" s="88"/>
      <c r="P166" s="241">
        <f>O166*H166</f>
        <v>0</v>
      </c>
      <c r="Q166" s="241">
        <v>0.00056999999999999998</v>
      </c>
      <c r="R166" s="241">
        <f>Q166*H166</f>
        <v>0.017669999999999998</v>
      </c>
      <c r="S166" s="241">
        <v>0</v>
      </c>
      <c r="T166" s="24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3" t="s">
        <v>147</v>
      </c>
      <c r="AT166" s="243" t="s">
        <v>142</v>
      </c>
      <c r="AU166" s="243" t="s">
        <v>86</v>
      </c>
      <c r="AY166" s="14" t="s">
        <v>139</v>
      </c>
      <c r="BE166" s="244">
        <f>IF(N166="základní",J166,0)</f>
        <v>0</v>
      </c>
      <c r="BF166" s="244">
        <f>IF(N166="snížená",J166,0)</f>
        <v>0</v>
      </c>
      <c r="BG166" s="244">
        <f>IF(N166="zákl. přenesená",J166,0)</f>
        <v>0</v>
      </c>
      <c r="BH166" s="244">
        <f>IF(N166="sníž. přenesená",J166,0)</f>
        <v>0</v>
      </c>
      <c r="BI166" s="244">
        <f>IF(N166="nulová",J166,0)</f>
        <v>0</v>
      </c>
      <c r="BJ166" s="14" t="s">
        <v>84</v>
      </c>
      <c r="BK166" s="244">
        <f>ROUND(I166*H166,2)</f>
        <v>0</v>
      </c>
      <c r="BL166" s="14" t="s">
        <v>147</v>
      </c>
      <c r="BM166" s="243" t="s">
        <v>1904</v>
      </c>
    </row>
    <row r="167" s="2" customFormat="1" ht="16.5" customHeight="1">
      <c r="A167" s="35"/>
      <c r="B167" s="36"/>
      <c r="C167" s="232" t="s">
        <v>195</v>
      </c>
      <c r="D167" s="232" t="s">
        <v>142</v>
      </c>
      <c r="E167" s="233" t="s">
        <v>1387</v>
      </c>
      <c r="F167" s="234" t="s">
        <v>1388</v>
      </c>
      <c r="G167" s="235" t="s">
        <v>166</v>
      </c>
      <c r="H167" s="236">
        <v>8</v>
      </c>
      <c r="I167" s="237"/>
      <c r="J167" s="238">
        <f>ROUND(I167*H167,2)</f>
        <v>0</v>
      </c>
      <c r="K167" s="234" t="s">
        <v>146</v>
      </c>
      <c r="L167" s="41"/>
      <c r="M167" s="239" t="s">
        <v>1</v>
      </c>
      <c r="N167" s="240" t="s">
        <v>41</v>
      </c>
      <c r="O167" s="88"/>
      <c r="P167" s="241">
        <f>O167*H167</f>
        <v>0</v>
      </c>
      <c r="Q167" s="241">
        <v>0.00072000000000000005</v>
      </c>
      <c r="R167" s="241">
        <f>Q167*H167</f>
        <v>0.0057600000000000004</v>
      </c>
      <c r="S167" s="241">
        <v>0</v>
      </c>
      <c r="T167" s="24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3" t="s">
        <v>147</v>
      </c>
      <c r="AT167" s="243" t="s">
        <v>142</v>
      </c>
      <c r="AU167" s="243" t="s">
        <v>86</v>
      </c>
      <c r="AY167" s="14" t="s">
        <v>139</v>
      </c>
      <c r="BE167" s="244">
        <f>IF(N167="základní",J167,0)</f>
        <v>0</v>
      </c>
      <c r="BF167" s="244">
        <f>IF(N167="snížená",J167,0)</f>
        <v>0</v>
      </c>
      <c r="BG167" s="244">
        <f>IF(N167="zákl. přenesená",J167,0)</f>
        <v>0</v>
      </c>
      <c r="BH167" s="244">
        <f>IF(N167="sníž. přenesená",J167,0)</f>
        <v>0</v>
      </c>
      <c r="BI167" s="244">
        <f>IF(N167="nulová",J167,0)</f>
        <v>0</v>
      </c>
      <c r="BJ167" s="14" t="s">
        <v>84</v>
      </c>
      <c r="BK167" s="244">
        <f>ROUND(I167*H167,2)</f>
        <v>0</v>
      </c>
      <c r="BL167" s="14" t="s">
        <v>147</v>
      </c>
      <c r="BM167" s="243" t="s">
        <v>1905</v>
      </c>
    </row>
    <row r="168" s="2" customFormat="1" ht="16.5" customHeight="1">
      <c r="A168" s="35"/>
      <c r="B168" s="36"/>
      <c r="C168" s="232" t="s">
        <v>191</v>
      </c>
      <c r="D168" s="232" t="s">
        <v>142</v>
      </c>
      <c r="E168" s="233" t="s">
        <v>1390</v>
      </c>
      <c r="F168" s="234" t="s">
        <v>1391</v>
      </c>
      <c r="G168" s="235" t="s">
        <v>166</v>
      </c>
      <c r="H168" s="236">
        <v>2</v>
      </c>
      <c r="I168" s="237"/>
      <c r="J168" s="238">
        <f>ROUND(I168*H168,2)</f>
        <v>0</v>
      </c>
      <c r="K168" s="234" t="s">
        <v>146</v>
      </c>
      <c r="L168" s="41"/>
      <c r="M168" s="239" t="s">
        <v>1</v>
      </c>
      <c r="N168" s="240" t="s">
        <v>41</v>
      </c>
      <c r="O168" s="88"/>
      <c r="P168" s="241">
        <f>O168*H168</f>
        <v>0</v>
      </c>
      <c r="Q168" s="241">
        <v>0.00132</v>
      </c>
      <c r="R168" s="241">
        <f>Q168*H168</f>
        <v>0.00264</v>
      </c>
      <c r="S168" s="241">
        <v>0</v>
      </c>
      <c r="T168" s="24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3" t="s">
        <v>147</v>
      </c>
      <c r="AT168" s="243" t="s">
        <v>142</v>
      </c>
      <c r="AU168" s="243" t="s">
        <v>86</v>
      </c>
      <c r="AY168" s="14" t="s">
        <v>139</v>
      </c>
      <c r="BE168" s="244">
        <f>IF(N168="základní",J168,0)</f>
        <v>0</v>
      </c>
      <c r="BF168" s="244">
        <f>IF(N168="snížená",J168,0)</f>
        <v>0</v>
      </c>
      <c r="BG168" s="244">
        <f>IF(N168="zákl. přenesená",J168,0)</f>
        <v>0</v>
      </c>
      <c r="BH168" s="244">
        <f>IF(N168="sníž. přenesená",J168,0)</f>
        <v>0</v>
      </c>
      <c r="BI168" s="244">
        <f>IF(N168="nulová",J168,0)</f>
        <v>0</v>
      </c>
      <c r="BJ168" s="14" t="s">
        <v>84</v>
      </c>
      <c r="BK168" s="244">
        <f>ROUND(I168*H168,2)</f>
        <v>0</v>
      </c>
      <c r="BL168" s="14" t="s">
        <v>147</v>
      </c>
      <c r="BM168" s="243" t="s">
        <v>1906</v>
      </c>
    </row>
    <row r="169" s="2" customFormat="1" ht="16.5" customHeight="1">
      <c r="A169" s="35"/>
      <c r="B169" s="36"/>
      <c r="C169" s="232" t="s">
        <v>199</v>
      </c>
      <c r="D169" s="232" t="s">
        <v>142</v>
      </c>
      <c r="E169" s="233" t="s">
        <v>1394</v>
      </c>
      <c r="F169" s="234" t="s">
        <v>1395</v>
      </c>
      <c r="G169" s="235" t="s">
        <v>166</v>
      </c>
      <c r="H169" s="236">
        <v>1</v>
      </c>
      <c r="I169" s="237"/>
      <c r="J169" s="238">
        <f>ROUND(I169*H169,2)</f>
        <v>0</v>
      </c>
      <c r="K169" s="234" t="s">
        <v>146</v>
      </c>
      <c r="L169" s="41"/>
      <c r="M169" s="239" t="s">
        <v>1</v>
      </c>
      <c r="N169" s="240" t="s">
        <v>41</v>
      </c>
      <c r="O169" s="88"/>
      <c r="P169" s="241">
        <f>O169*H169</f>
        <v>0</v>
      </c>
      <c r="Q169" s="241">
        <v>0.0026199999999999999</v>
      </c>
      <c r="R169" s="241">
        <f>Q169*H169</f>
        <v>0.0026199999999999999</v>
      </c>
      <c r="S169" s="241">
        <v>0</v>
      </c>
      <c r="T169" s="24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3" t="s">
        <v>147</v>
      </c>
      <c r="AT169" s="243" t="s">
        <v>142</v>
      </c>
      <c r="AU169" s="243" t="s">
        <v>86</v>
      </c>
      <c r="AY169" s="14" t="s">
        <v>139</v>
      </c>
      <c r="BE169" s="244">
        <f>IF(N169="základní",J169,0)</f>
        <v>0</v>
      </c>
      <c r="BF169" s="244">
        <f>IF(N169="snížená",J169,0)</f>
        <v>0</v>
      </c>
      <c r="BG169" s="244">
        <f>IF(N169="zákl. přenesená",J169,0)</f>
        <v>0</v>
      </c>
      <c r="BH169" s="244">
        <f>IF(N169="sníž. přenesená",J169,0)</f>
        <v>0</v>
      </c>
      <c r="BI169" s="244">
        <f>IF(N169="nulová",J169,0)</f>
        <v>0</v>
      </c>
      <c r="BJ169" s="14" t="s">
        <v>84</v>
      </c>
      <c r="BK169" s="244">
        <f>ROUND(I169*H169,2)</f>
        <v>0</v>
      </c>
      <c r="BL169" s="14" t="s">
        <v>147</v>
      </c>
      <c r="BM169" s="243" t="s">
        <v>1907</v>
      </c>
    </row>
    <row r="170" s="2" customFormat="1" ht="24" customHeight="1">
      <c r="A170" s="35"/>
      <c r="B170" s="36"/>
      <c r="C170" s="232" t="s">
        <v>212</v>
      </c>
      <c r="D170" s="232" t="s">
        <v>142</v>
      </c>
      <c r="E170" s="233" t="s">
        <v>603</v>
      </c>
      <c r="F170" s="234" t="s">
        <v>604</v>
      </c>
      <c r="G170" s="235" t="s">
        <v>166</v>
      </c>
      <c r="H170" s="236">
        <v>3</v>
      </c>
      <c r="I170" s="237"/>
      <c r="J170" s="238">
        <f>ROUND(I170*H170,2)</f>
        <v>0</v>
      </c>
      <c r="K170" s="234" t="s">
        <v>146</v>
      </c>
      <c r="L170" s="41"/>
      <c r="M170" s="239" t="s">
        <v>1</v>
      </c>
      <c r="N170" s="240" t="s">
        <v>41</v>
      </c>
      <c r="O170" s="88"/>
      <c r="P170" s="241">
        <f>O170*H170</f>
        <v>0</v>
      </c>
      <c r="Q170" s="241">
        <v>0.00017000000000000001</v>
      </c>
      <c r="R170" s="241">
        <f>Q170*H170</f>
        <v>0.00051000000000000004</v>
      </c>
      <c r="S170" s="241">
        <v>0</v>
      </c>
      <c r="T170" s="24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3" t="s">
        <v>147</v>
      </c>
      <c r="AT170" s="243" t="s">
        <v>142</v>
      </c>
      <c r="AU170" s="243" t="s">
        <v>86</v>
      </c>
      <c r="AY170" s="14" t="s">
        <v>139</v>
      </c>
      <c r="BE170" s="244">
        <f>IF(N170="základní",J170,0)</f>
        <v>0</v>
      </c>
      <c r="BF170" s="244">
        <f>IF(N170="snížená",J170,0)</f>
        <v>0</v>
      </c>
      <c r="BG170" s="244">
        <f>IF(N170="zákl. přenesená",J170,0)</f>
        <v>0</v>
      </c>
      <c r="BH170" s="244">
        <f>IF(N170="sníž. přenesená",J170,0)</f>
        <v>0</v>
      </c>
      <c r="BI170" s="244">
        <f>IF(N170="nulová",J170,0)</f>
        <v>0</v>
      </c>
      <c r="BJ170" s="14" t="s">
        <v>84</v>
      </c>
      <c r="BK170" s="244">
        <f>ROUND(I170*H170,2)</f>
        <v>0</v>
      </c>
      <c r="BL170" s="14" t="s">
        <v>147</v>
      </c>
      <c r="BM170" s="243" t="s">
        <v>1908</v>
      </c>
    </row>
    <row r="171" s="2" customFormat="1" ht="16.5" customHeight="1">
      <c r="A171" s="35"/>
      <c r="B171" s="36"/>
      <c r="C171" s="232" t="s">
        <v>216</v>
      </c>
      <c r="D171" s="232" t="s">
        <v>142</v>
      </c>
      <c r="E171" s="233" t="s">
        <v>1909</v>
      </c>
      <c r="F171" s="234" t="s">
        <v>1910</v>
      </c>
      <c r="G171" s="235" t="s">
        <v>166</v>
      </c>
      <c r="H171" s="236">
        <v>3</v>
      </c>
      <c r="I171" s="237"/>
      <c r="J171" s="238">
        <f>ROUND(I171*H171,2)</f>
        <v>0</v>
      </c>
      <c r="K171" s="234" t="s">
        <v>146</v>
      </c>
      <c r="L171" s="41"/>
      <c r="M171" s="239" t="s">
        <v>1</v>
      </c>
      <c r="N171" s="240" t="s">
        <v>41</v>
      </c>
      <c r="O171" s="88"/>
      <c r="P171" s="241">
        <f>O171*H171</f>
        <v>0</v>
      </c>
      <c r="Q171" s="241">
        <v>0.00029</v>
      </c>
      <c r="R171" s="241">
        <f>Q171*H171</f>
        <v>0.00087000000000000001</v>
      </c>
      <c r="S171" s="241">
        <v>0</v>
      </c>
      <c r="T171" s="24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3" t="s">
        <v>147</v>
      </c>
      <c r="AT171" s="243" t="s">
        <v>142</v>
      </c>
      <c r="AU171" s="243" t="s">
        <v>86</v>
      </c>
      <c r="AY171" s="14" t="s">
        <v>139</v>
      </c>
      <c r="BE171" s="244">
        <f>IF(N171="základní",J171,0)</f>
        <v>0</v>
      </c>
      <c r="BF171" s="244">
        <f>IF(N171="snížená",J171,0)</f>
        <v>0</v>
      </c>
      <c r="BG171" s="244">
        <f>IF(N171="zákl. přenesená",J171,0)</f>
        <v>0</v>
      </c>
      <c r="BH171" s="244">
        <f>IF(N171="sníž. přenesená",J171,0)</f>
        <v>0</v>
      </c>
      <c r="BI171" s="244">
        <f>IF(N171="nulová",J171,0)</f>
        <v>0</v>
      </c>
      <c r="BJ171" s="14" t="s">
        <v>84</v>
      </c>
      <c r="BK171" s="244">
        <f>ROUND(I171*H171,2)</f>
        <v>0</v>
      </c>
      <c r="BL171" s="14" t="s">
        <v>147</v>
      </c>
      <c r="BM171" s="243" t="s">
        <v>1911</v>
      </c>
    </row>
    <row r="172" s="2" customFormat="1" ht="16.5" customHeight="1">
      <c r="A172" s="35"/>
      <c r="B172" s="36"/>
      <c r="C172" s="232" t="s">
        <v>232</v>
      </c>
      <c r="D172" s="232" t="s">
        <v>142</v>
      </c>
      <c r="E172" s="233" t="s">
        <v>1912</v>
      </c>
      <c r="F172" s="234" t="s">
        <v>1913</v>
      </c>
      <c r="G172" s="235" t="s">
        <v>166</v>
      </c>
      <c r="H172" s="236">
        <v>15</v>
      </c>
      <c r="I172" s="237"/>
      <c r="J172" s="238">
        <f>ROUND(I172*H172,2)</f>
        <v>0</v>
      </c>
      <c r="K172" s="234" t="s">
        <v>146</v>
      </c>
      <c r="L172" s="41"/>
      <c r="M172" s="239" t="s">
        <v>1</v>
      </c>
      <c r="N172" s="240" t="s">
        <v>41</v>
      </c>
      <c r="O172" s="88"/>
      <c r="P172" s="241">
        <f>O172*H172</f>
        <v>0</v>
      </c>
      <c r="Q172" s="241">
        <v>2.0000000000000002E-05</v>
      </c>
      <c r="R172" s="241">
        <f>Q172*H172</f>
        <v>0.00030000000000000003</v>
      </c>
      <c r="S172" s="241">
        <v>0</v>
      </c>
      <c r="T172" s="24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3" t="s">
        <v>147</v>
      </c>
      <c r="AT172" s="243" t="s">
        <v>142</v>
      </c>
      <c r="AU172" s="243" t="s">
        <v>86</v>
      </c>
      <c r="AY172" s="14" t="s">
        <v>139</v>
      </c>
      <c r="BE172" s="244">
        <f>IF(N172="základní",J172,0)</f>
        <v>0</v>
      </c>
      <c r="BF172" s="244">
        <f>IF(N172="snížená",J172,0)</f>
        <v>0</v>
      </c>
      <c r="BG172" s="244">
        <f>IF(N172="zákl. přenesená",J172,0)</f>
        <v>0</v>
      </c>
      <c r="BH172" s="244">
        <f>IF(N172="sníž. přenesená",J172,0)</f>
        <v>0</v>
      </c>
      <c r="BI172" s="244">
        <f>IF(N172="nulová",J172,0)</f>
        <v>0</v>
      </c>
      <c r="BJ172" s="14" t="s">
        <v>84</v>
      </c>
      <c r="BK172" s="244">
        <f>ROUND(I172*H172,2)</f>
        <v>0</v>
      </c>
      <c r="BL172" s="14" t="s">
        <v>147</v>
      </c>
      <c r="BM172" s="243" t="s">
        <v>1914</v>
      </c>
    </row>
    <row r="173" s="2" customFormat="1" ht="16.5" customHeight="1">
      <c r="A173" s="35"/>
      <c r="B173" s="36"/>
      <c r="C173" s="232" t="s">
        <v>649</v>
      </c>
      <c r="D173" s="232" t="s">
        <v>142</v>
      </c>
      <c r="E173" s="233" t="s">
        <v>1785</v>
      </c>
      <c r="F173" s="234" t="s">
        <v>1786</v>
      </c>
      <c r="G173" s="235" t="s">
        <v>166</v>
      </c>
      <c r="H173" s="236">
        <v>4</v>
      </c>
      <c r="I173" s="237"/>
      <c r="J173" s="238">
        <f>ROUND(I173*H173,2)</f>
        <v>0</v>
      </c>
      <c r="K173" s="234" t="s">
        <v>1</v>
      </c>
      <c r="L173" s="41"/>
      <c r="M173" s="239" t="s">
        <v>1</v>
      </c>
      <c r="N173" s="240" t="s">
        <v>41</v>
      </c>
      <c r="O173" s="88"/>
      <c r="P173" s="241">
        <f>O173*H173</f>
        <v>0</v>
      </c>
      <c r="Q173" s="241">
        <v>0</v>
      </c>
      <c r="R173" s="241">
        <f>Q173*H173</f>
        <v>0</v>
      </c>
      <c r="S173" s="241">
        <v>0</v>
      </c>
      <c r="T173" s="24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3" t="s">
        <v>147</v>
      </c>
      <c r="AT173" s="243" t="s">
        <v>142</v>
      </c>
      <c r="AU173" s="243" t="s">
        <v>86</v>
      </c>
      <c r="AY173" s="14" t="s">
        <v>139</v>
      </c>
      <c r="BE173" s="244">
        <f>IF(N173="základní",J173,0)</f>
        <v>0</v>
      </c>
      <c r="BF173" s="244">
        <f>IF(N173="snížená",J173,0)</f>
        <v>0</v>
      </c>
      <c r="BG173" s="244">
        <f>IF(N173="zákl. přenesená",J173,0)</f>
        <v>0</v>
      </c>
      <c r="BH173" s="244">
        <f>IF(N173="sníž. přenesená",J173,0)</f>
        <v>0</v>
      </c>
      <c r="BI173" s="244">
        <f>IF(N173="nulová",J173,0)</f>
        <v>0</v>
      </c>
      <c r="BJ173" s="14" t="s">
        <v>84</v>
      </c>
      <c r="BK173" s="244">
        <f>ROUND(I173*H173,2)</f>
        <v>0</v>
      </c>
      <c r="BL173" s="14" t="s">
        <v>147</v>
      </c>
      <c r="BM173" s="243" t="s">
        <v>1915</v>
      </c>
    </row>
    <row r="174" s="2" customFormat="1" ht="24" customHeight="1">
      <c r="A174" s="35"/>
      <c r="B174" s="36"/>
      <c r="C174" s="232" t="s">
        <v>228</v>
      </c>
      <c r="D174" s="232" t="s">
        <v>142</v>
      </c>
      <c r="E174" s="233" t="s">
        <v>1597</v>
      </c>
      <c r="F174" s="234" t="s">
        <v>1598</v>
      </c>
      <c r="G174" s="235" t="s">
        <v>239</v>
      </c>
      <c r="H174" s="236">
        <v>4</v>
      </c>
      <c r="I174" s="237"/>
      <c r="J174" s="238">
        <f>ROUND(I174*H174,2)</f>
        <v>0</v>
      </c>
      <c r="K174" s="234" t="s">
        <v>146</v>
      </c>
      <c r="L174" s="41"/>
      <c r="M174" s="239" t="s">
        <v>1</v>
      </c>
      <c r="N174" s="240" t="s">
        <v>41</v>
      </c>
      <c r="O174" s="88"/>
      <c r="P174" s="241">
        <f>O174*H174</f>
        <v>0</v>
      </c>
      <c r="Q174" s="241">
        <v>0.0292</v>
      </c>
      <c r="R174" s="241">
        <f>Q174*H174</f>
        <v>0.1168</v>
      </c>
      <c r="S174" s="241">
        <v>0</v>
      </c>
      <c r="T174" s="24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3" t="s">
        <v>147</v>
      </c>
      <c r="AT174" s="243" t="s">
        <v>142</v>
      </c>
      <c r="AU174" s="243" t="s">
        <v>86</v>
      </c>
      <c r="AY174" s="14" t="s">
        <v>139</v>
      </c>
      <c r="BE174" s="244">
        <f>IF(N174="základní",J174,0)</f>
        <v>0</v>
      </c>
      <c r="BF174" s="244">
        <f>IF(N174="snížená",J174,0)</f>
        <v>0</v>
      </c>
      <c r="BG174" s="244">
        <f>IF(N174="zákl. přenesená",J174,0)</f>
        <v>0</v>
      </c>
      <c r="BH174" s="244">
        <f>IF(N174="sníž. přenesená",J174,0)</f>
        <v>0</v>
      </c>
      <c r="BI174" s="244">
        <f>IF(N174="nulová",J174,0)</f>
        <v>0</v>
      </c>
      <c r="BJ174" s="14" t="s">
        <v>84</v>
      </c>
      <c r="BK174" s="244">
        <f>ROUND(I174*H174,2)</f>
        <v>0</v>
      </c>
      <c r="BL174" s="14" t="s">
        <v>147</v>
      </c>
      <c r="BM174" s="243" t="s">
        <v>1916</v>
      </c>
    </row>
    <row r="175" s="2" customFormat="1" ht="24" customHeight="1">
      <c r="A175" s="35"/>
      <c r="B175" s="36"/>
      <c r="C175" s="232" t="s">
        <v>224</v>
      </c>
      <c r="D175" s="232" t="s">
        <v>142</v>
      </c>
      <c r="E175" s="233" t="s">
        <v>613</v>
      </c>
      <c r="F175" s="234" t="s">
        <v>614</v>
      </c>
      <c r="G175" s="235" t="s">
        <v>145</v>
      </c>
      <c r="H175" s="236">
        <v>580</v>
      </c>
      <c r="I175" s="237"/>
      <c r="J175" s="238">
        <f>ROUND(I175*H175,2)</f>
        <v>0</v>
      </c>
      <c r="K175" s="234" t="s">
        <v>146</v>
      </c>
      <c r="L175" s="41"/>
      <c r="M175" s="239" t="s">
        <v>1</v>
      </c>
      <c r="N175" s="240" t="s">
        <v>41</v>
      </c>
      <c r="O175" s="88"/>
      <c r="P175" s="241">
        <f>O175*H175</f>
        <v>0</v>
      </c>
      <c r="Q175" s="241">
        <v>0.00019000000000000001</v>
      </c>
      <c r="R175" s="241">
        <f>Q175*H175</f>
        <v>0.11020000000000001</v>
      </c>
      <c r="S175" s="241">
        <v>0</v>
      </c>
      <c r="T175" s="24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3" t="s">
        <v>147</v>
      </c>
      <c r="AT175" s="243" t="s">
        <v>142</v>
      </c>
      <c r="AU175" s="243" t="s">
        <v>86</v>
      </c>
      <c r="AY175" s="14" t="s">
        <v>139</v>
      </c>
      <c r="BE175" s="244">
        <f>IF(N175="základní",J175,0)</f>
        <v>0</v>
      </c>
      <c r="BF175" s="244">
        <f>IF(N175="snížená",J175,0)</f>
        <v>0</v>
      </c>
      <c r="BG175" s="244">
        <f>IF(N175="zákl. přenesená",J175,0)</f>
        <v>0</v>
      </c>
      <c r="BH175" s="244">
        <f>IF(N175="sníž. přenesená",J175,0)</f>
        <v>0</v>
      </c>
      <c r="BI175" s="244">
        <f>IF(N175="nulová",J175,0)</f>
        <v>0</v>
      </c>
      <c r="BJ175" s="14" t="s">
        <v>84</v>
      </c>
      <c r="BK175" s="244">
        <f>ROUND(I175*H175,2)</f>
        <v>0</v>
      </c>
      <c r="BL175" s="14" t="s">
        <v>147</v>
      </c>
      <c r="BM175" s="243" t="s">
        <v>1917</v>
      </c>
    </row>
    <row r="176" s="2" customFormat="1" ht="16.5" customHeight="1">
      <c r="A176" s="35"/>
      <c r="B176" s="36"/>
      <c r="C176" s="232" t="s">
        <v>220</v>
      </c>
      <c r="D176" s="232" t="s">
        <v>142</v>
      </c>
      <c r="E176" s="233" t="s">
        <v>616</v>
      </c>
      <c r="F176" s="234" t="s">
        <v>617</v>
      </c>
      <c r="G176" s="235" t="s">
        <v>145</v>
      </c>
      <c r="H176" s="236">
        <v>580</v>
      </c>
      <c r="I176" s="237"/>
      <c r="J176" s="238">
        <f>ROUND(I176*H176,2)</f>
        <v>0</v>
      </c>
      <c r="K176" s="234" t="s">
        <v>146</v>
      </c>
      <c r="L176" s="41"/>
      <c r="M176" s="239" t="s">
        <v>1</v>
      </c>
      <c r="N176" s="240" t="s">
        <v>41</v>
      </c>
      <c r="O176" s="88"/>
      <c r="P176" s="241">
        <f>O176*H176</f>
        <v>0</v>
      </c>
      <c r="Q176" s="241">
        <v>1.0000000000000001E-05</v>
      </c>
      <c r="R176" s="241">
        <f>Q176*H176</f>
        <v>0.0058000000000000005</v>
      </c>
      <c r="S176" s="241">
        <v>0</v>
      </c>
      <c r="T176" s="24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3" t="s">
        <v>147</v>
      </c>
      <c r="AT176" s="243" t="s">
        <v>142</v>
      </c>
      <c r="AU176" s="243" t="s">
        <v>86</v>
      </c>
      <c r="AY176" s="14" t="s">
        <v>139</v>
      </c>
      <c r="BE176" s="244">
        <f>IF(N176="základní",J176,0)</f>
        <v>0</v>
      </c>
      <c r="BF176" s="244">
        <f>IF(N176="snížená",J176,0)</f>
        <v>0</v>
      </c>
      <c r="BG176" s="244">
        <f>IF(N176="zákl. přenesená",J176,0)</f>
        <v>0</v>
      </c>
      <c r="BH176" s="244">
        <f>IF(N176="sníž. přenesená",J176,0)</f>
        <v>0</v>
      </c>
      <c r="BI176" s="244">
        <f>IF(N176="nulová",J176,0)</f>
        <v>0</v>
      </c>
      <c r="BJ176" s="14" t="s">
        <v>84</v>
      </c>
      <c r="BK176" s="244">
        <f>ROUND(I176*H176,2)</f>
        <v>0</v>
      </c>
      <c r="BL176" s="14" t="s">
        <v>147</v>
      </c>
      <c r="BM176" s="243" t="s">
        <v>1918</v>
      </c>
    </row>
    <row r="177" s="2" customFormat="1" ht="24" customHeight="1">
      <c r="A177" s="35"/>
      <c r="B177" s="36"/>
      <c r="C177" s="232" t="s">
        <v>637</v>
      </c>
      <c r="D177" s="232" t="s">
        <v>142</v>
      </c>
      <c r="E177" s="233" t="s">
        <v>1919</v>
      </c>
      <c r="F177" s="234" t="s">
        <v>1920</v>
      </c>
      <c r="G177" s="235" t="s">
        <v>155</v>
      </c>
      <c r="H177" s="236">
        <v>1.5409999999999999</v>
      </c>
      <c r="I177" s="237"/>
      <c r="J177" s="238">
        <f>ROUND(I177*H177,2)</f>
        <v>0</v>
      </c>
      <c r="K177" s="234" t="s">
        <v>146</v>
      </c>
      <c r="L177" s="41"/>
      <c r="M177" s="239" t="s">
        <v>1</v>
      </c>
      <c r="N177" s="240" t="s">
        <v>41</v>
      </c>
      <c r="O177" s="88"/>
      <c r="P177" s="241">
        <f>O177*H177</f>
        <v>0</v>
      </c>
      <c r="Q177" s="241">
        <v>0</v>
      </c>
      <c r="R177" s="241">
        <f>Q177*H177</f>
        <v>0</v>
      </c>
      <c r="S177" s="241">
        <v>0</v>
      </c>
      <c r="T177" s="24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3" t="s">
        <v>147</v>
      </c>
      <c r="AT177" s="243" t="s">
        <v>142</v>
      </c>
      <c r="AU177" s="243" t="s">
        <v>86</v>
      </c>
      <c r="AY177" s="14" t="s">
        <v>139</v>
      </c>
      <c r="BE177" s="244">
        <f>IF(N177="základní",J177,0)</f>
        <v>0</v>
      </c>
      <c r="BF177" s="244">
        <f>IF(N177="snížená",J177,0)</f>
        <v>0</v>
      </c>
      <c r="BG177" s="244">
        <f>IF(N177="zákl. přenesená",J177,0)</f>
        <v>0</v>
      </c>
      <c r="BH177" s="244">
        <f>IF(N177="sníž. přenesená",J177,0)</f>
        <v>0</v>
      </c>
      <c r="BI177" s="244">
        <f>IF(N177="nulová",J177,0)</f>
        <v>0</v>
      </c>
      <c r="BJ177" s="14" t="s">
        <v>84</v>
      </c>
      <c r="BK177" s="244">
        <f>ROUND(I177*H177,2)</f>
        <v>0</v>
      </c>
      <c r="BL177" s="14" t="s">
        <v>147</v>
      </c>
      <c r="BM177" s="243" t="s">
        <v>1921</v>
      </c>
    </row>
    <row r="178" s="12" customFormat="1" ht="22.8" customHeight="1">
      <c r="A178" s="12"/>
      <c r="B178" s="216"/>
      <c r="C178" s="217"/>
      <c r="D178" s="218" t="s">
        <v>75</v>
      </c>
      <c r="E178" s="230" t="s">
        <v>372</v>
      </c>
      <c r="F178" s="230" t="s">
        <v>373</v>
      </c>
      <c r="G178" s="217"/>
      <c r="H178" s="217"/>
      <c r="I178" s="220"/>
      <c r="J178" s="231">
        <f>BK178</f>
        <v>0</v>
      </c>
      <c r="K178" s="217"/>
      <c r="L178" s="222"/>
      <c r="M178" s="223"/>
      <c r="N178" s="224"/>
      <c r="O178" s="224"/>
      <c r="P178" s="225">
        <f>SUM(P179:P197)</f>
        <v>0</v>
      </c>
      <c r="Q178" s="224"/>
      <c r="R178" s="225">
        <f>SUM(R179:R197)</f>
        <v>0.37739000000000006</v>
      </c>
      <c r="S178" s="224"/>
      <c r="T178" s="226">
        <f>SUM(T179:T197)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7" t="s">
        <v>86</v>
      </c>
      <c r="AT178" s="228" t="s">
        <v>75</v>
      </c>
      <c r="AU178" s="228" t="s">
        <v>84</v>
      </c>
      <c r="AY178" s="227" t="s">
        <v>139</v>
      </c>
      <c r="BK178" s="229">
        <f>SUM(BK179:BK197)</f>
        <v>0</v>
      </c>
    </row>
    <row r="179" s="2" customFormat="1" ht="24" customHeight="1">
      <c r="A179" s="35"/>
      <c r="B179" s="36"/>
      <c r="C179" s="232" t="s">
        <v>236</v>
      </c>
      <c r="D179" s="232" t="s">
        <v>142</v>
      </c>
      <c r="E179" s="233" t="s">
        <v>1922</v>
      </c>
      <c r="F179" s="234" t="s">
        <v>1923</v>
      </c>
      <c r="G179" s="235" t="s">
        <v>239</v>
      </c>
      <c r="H179" s="236">
        <v>3</v>
      </c>
      <c r="I179" s="237"/>
      <c r="J179" s="238">
        <f>ROUND(I179*H179,2)</f>
        <v>0</v>
      </c>
      <c r="K179" s="234" t="s">
        <v>146</v>
      </c>
      <c r="L179" s="41"/>
      <c r="M179" s="239" t="s">
        <v>1</v>
      </c>
      <c r="N179" s="240" t="s">
        <v>41</v>
      </c>
      <c r="O179" s="88"/>
      <c r="P179" s="241">
        <f>O179*H179</f>
        <v>0</v>
      </c>
      <c r="Q179" s="241">
        <v>0.00382</v>
      </c>
      <c r="R179" s="241">
        <f>Q179*H179</f>
        <v>0.01146</v>
      </c>
      <c r="S179" s="241">
        <v>0</v>
      </c>
      <c r="T179" s="24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3" t="s">
        <v>147</v>
      </c>
      <c r="AT179" s="243" t="s">
        <v>142</v>
      </c>
      <c r="AU179" s="243" t="s">
        <v>86</v>
      </c>
      <c r="AY179" s="14" t="s">
        <v>139</v>
      </c>
      <c r="BE179" s="244">
        <f>IF(N179="základní",J179,0)</f>
        <v>0</v>
      </c>
      <c r="BF179" s="244">
        <f>IF(N179="snížená",J179,0)</f>
        <v>0</v>
      </c>
      <c r="BG179" s="244">
        <f>IF(N179="zákl. přenesená",J179,0)</f>
        <v>0</v>
      </c>
      <c r="BH179" s="244">
        <f>IF(N179="sníž. přenesená",J179,0)</f>
        <v>0</v>
      </c>
      <c r="BI179" s="244">
        <f>IF(N179="nulová",J179,0)</f>
        <v>0</v>
      </c>
      <c r="BJ179" s="14" t="s">
        <v>84</v>
      </c>
      <c r="BK179" s="244">
        <f>ROUND(I179*H179,2)</f>
        <v>0</v>
      </c>
      <c r="BL179" s="14" t="s">
        <v>147</v>
      </c>
      <c r="BM179" s="243" t="s">
        <v>1924</v>
      </c>
    </row>
    <row r="180" s="2" customFormat="1" ht="24" customHeight="1">
      <c r="A180" s="35"/>
      <c r="B180" s="36"/>
      <c r="C180" s="232" t="s">
        <v>310</v>
      </c>
      <c r="D180" s="232" t="s">
        <v>142</v>
      </c>
      <c r="E180" s="233" t="s">
        <v>1925</v>
      </c>
      <c r="F180" s="234" t="s">
        <v>1926</v>
      </c>
      <c r="G180" s="235" t="s">
        <v>239</v>
      </c>
      <c r="H180" s="236">
        <v>3</v>
      </c>
      <c r="I180" s="237"/>
      <c r="J180" s="238">
        <f>ROUND(I180*H180,2)</f>
        <v>0</v>
      </c>
      <c r="K180" s="234" t="s">
        <v>146</v>
      </c>
      <c r="L180" s="41"/>
      <c r="M180" s="239" t="s">
        <v>1</v>
      </c>
      <c r="N180" s="240" t="s">
        <v>41</v>
      </c>
      <c r="O180" s="88"/>
      <c r="P180" s="241">
        <f>O180*H180</f>
        <v>0</v>
      </c>
      <c r="Q180" s="241">
        <v>0.014970000000000001</v>
      </c>
      <c r="R180" s="241">
        <f>Q180*H180</f>
        <v>0.044910000000000005</v>
      </c>
      <c r="S180" s="241">
        <v>0</v>
      </c>
      <c r="T180" s="24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3" t="s">
        <v>147</v>
      </c>
      <c r="AT180" s="243" t="s">
        <v>142</v>
      </c>
      <c r="AU180" s="243" t="s">
        <v>86</v>
      </c>
      <c r="AY180" s="14" t="s">
        <v>139</v>
      </c>
      <c r="BE180" s="244">
        <f>IF(N180="základní",J180,0)</f>
        <v>0</v>
      </c>
      <c r="BF180" s="244">
        <f>IF(N180="snížená",J180,0)</f>
        <v>0</v>
      </c>
      <c r="BG180" s="244">
        <f>IF(N180="zákl. přenesená",J180,0)</f>
        <v>0</v>
      </c>
      <c r="BH180" s="244">
        <f>IF(N180="sníž. přenesená",J180,0)</f>
        <v>0</v>
      </c>
      <c r="BI180" s="244">
        <f>IF(N180="nulová",J180,0)</f>
        <v>0</v>
      </c>
      <c r="BJ180" s="14" t="s">
        <v>84</v>
      </c>
      <c r="BK180" s="244">
        <f>ROUND(I180*H180,2)</f>
        <v>0</v>
      </c>
      <c r="BL180" s="14" t="s">
        <v>147</v>
      </c>
      <c r="BM180" s="243" t="s">
        <v>1927</v>
      </c>
    </row>
    <row r="181" s="2" customFormat="1" ht="24" customHeight="1">
      <c r="A181" s="35"/>
      <c r="B181" s="36"/>
      <c r="C181" s="232" t="s">
        <v>255</v>
      </c>
      <c r="D181" s="232" t="s">
        <v>142</v>
      </c>
      <c r="E181" s="233" t="s">
        <v>1928</v>
      </c>
      <c r="F181" s="234" t="s">
        <v>1929</v>
      </c>
      <c r="G181" s="235" t="s">
        <v>239</v>
      </c>
      <c r="H181" s="236">
        <v>9</v>
      </c>
      <c r="I181" s="237"/>
      <c r="J181" s="238">
        <f>ROUND(I181*H181,2)</f>
        <v>0</v>
      </c>
      <c r="K181" s="234" t="s">
        <v>146</v>
      </c>
      <c r="L181" s="41"/>
      <c r="M181" s="239" t="s">
        <v>1</v>
      </c>
      <c r="N181" s="240" t="s">
        <v>41</v>
      </c>
      <c r="O181" s="88"/>
      <c r="P181" s="241">
        <f>O181*H181</f>
        <v>0</v>
      </c>
      <c r="Q181" s="241">
        <v>0.016469999999999999</v>
      </c>
      <c r="R181" s="241">
        <f>Q181*H181</f>
        <v>0.14822999999999997</v>
      </c>
      <c r="S181" s="241">
        <v>0</v>
      </c>
      <c r="T181" s="24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43" t="s">
        <v>147</v>
      </c>
      <c r="AT181" s="243" t="s">
        <v>142</v>
      </c>
      <c r="AU181" s="243" t="s">
        <v>86</v>
      </c>
      <c r="AY181" s="14" t="s">
        <v>139</v>
      </c>
      <c r="BE181" s="244">
        <f>IF(N181="základní",J181,0)</f>
        <v>0</v>
      </c>
      <c r="BF181" s="244">
        <f>IF(N181="snížená",J181,0)</f>
        <v>0</v>
      </c>
      <c r="BG181" s="244">
        <f>IF(N181="zákl. přenesená",J181,0)</f>
        <v>0</v>
      </c>
      <c r="BH181" s="244">
        <f>IF(N181="sníž. přenesená",J181,0)</f>
        <v>0</v>
      </c>
      <c r="BI181" s="244">
        <f>IF(N181="nulová",J181,0)</f>
        <v>0</v>
      </c>
      <c r="BJ181" s="14" t="s">
        <v>84</v>
      </c>
      <c r="BK181" s="244">
        <f>ROUND(I181*H181,2)</f>
        <v>0</v>
      </c>
      <c r="BL181" s="14" t="s">
        <v>147</v>
      </c>
      <c r="BM181" s="243" t="s">
        <v>1930</v>
      </c>
    </row>
    <row r="182" s="2" customFormat="1" ht="24" customHeight="1">
      <c r="A182" s="35"/>
      <c r="B182" s="36"/>
      <c r="C182" s="232" t="s">
        <v>259</v>
      </c>
      <c r="D182" s="232" t="s">
        <v>142</v>
      </c>
      <c r="E182" s="233" t="s">
        <v>1931</v>
      </c>
      <c r="F182" s="234" t="s">
        <v>1932</v>
      </c>
      <c r="G182" s="235" t="s">
        <v>239</v>
      </c>
      <c r="H182" s="236">
        <v>3</v>
      </c>
      <c r="I182" s="237"/>
      <c r="J182" s="238">
        <f>ROUND(I182*H182,2)</f>
        <v>0</v>
      </c>
      <c r="K182" s="234" t="s">
        <v>146</v>
      </c>
      <c r="L182" s="41"/>
      <c r="M182" s="239" t="s">
        <v>1</v>
      </c>
      <c r="N182" s="240" t="s">
        <v>41</v>
      </c>
      <c r="O182" s="88"/>
      <c r="P182" s="241">
        <f>O182*H182</f>
        <v>0</v>
      </c>
      <c r="Q182" s="241">
        <v>0.010460000000000001</v>
      </c>
      <c r="R182" s="241">
        <f>Q182*H182</f>
        <v>0.031380000000000005</v>
      </c>
      <c r="S182" s="241">
        <v>0</v>
      </c>
      <c r="T182" s="24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43" t="s">
        <v>147</v>
      </c>
      <c r="AT182" s="243" t="s">
        <v>142</v>
      </c>
      <c r="AU182" s="243" t="s">
        <v>86</v>
      </c>
      <c r="AY182" s="14" t="s">
        <v>139</v>
      </c>
      <c r="BE182" s="244">
        <f>IF(N182="základní",J182,0)</f>
        <v>0</v>
      </c>
      <c r="BF182" s="244">
        <f>IF(N182="snížená",J182,0)</f>
        <v>0</v>
      </c>
      <c r="BG182" s="244">
        <f>IF(N182="zákl. přenesená",J182,0)</f>
        <v>0</v>
      </c>
      <c r="BH182" s="244">
        <f>IF(N182="sníž. přenesená",J182,0)</f>
        <v>0</v>
      </c>
      <c r="BI182" s="244">
        <f>IF(N182="nulová",J182,0)</f>
        <v>0</v>
      </c>
      <c r="BJ182" s="14" t="s">
        <v>84</v>
      </c>
      <c r="BK182" s="244">
        <f>ROUND(I182*H182,2)</f>
        <v>0</v>
      </c>
      <c r="BL182" s="14" t="s">
        <v>147</v>
      </c>
      <c r="BM182" s="243" t="s">
        <v>1933</v>
      </c>
    </row>
    <row r="183" s="2" customFormat="1" ht="24" customHeight="1">
      <c r="A183" s="35"/>
      <c r="B183" s="36"/>
      <c r="C183" s="232" t="s">
        <v>340</v>
      </c>
      <c r="D183" s="232" t="s">
        <v>142</v>
      </c>
      <c r="E183" s="233" t="s">
        <v>1934</v>
      </c>
      <c r="F183" s="234" t="s">
        <v>1935</v>
      </c>
      <c r="G183" s="235" t="s">
        <v>239</v>
      </c>
      <c r="H183" s="236">
        <v>3</v>
      </c>
      <c r="I183" s="237"/>
      <c r="J183" s="238">
        <f>ROUND(I183*H183,2)</f>
        <v>0</v>
      </c>
      <c r="K183" s="234" t="s">
        <v>146</v>
      </c>
      <c r="L183" s="41"/>
      <c r="M183" s="239" t="s">
        <v>1</v>
      </c>
      <c r="N183" s="240" t="s">
        <v>41</v>
      </c>
      <c r="O183" s="88"/>
      <c r="P183" s="241">
        <f>O183*H183</f>
        <v>0</v>
      </c>
      <c r="Q183" s="241">
        <v>0.0147</v>
      </c>
      <c r="R183" s="241">
        <f>Q183*H183</f>
        <v>0.0441</v>
      </c>
      <c r="S183" s="241">
        <v>0</v>
      </c>
      <c r="T183" s="24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43" t="s">
        <v>147</v>
      </c>
      <c r="AT183" s="243" t="s">
        <v>142</v>
      </c>
      <c r="AU183" s="243" t="s">
        <v>86</v>
      </c>
      <c r="AY183" s="14" t="s">
        <v>139</v>
      </c>
      <c r="BE183" s="244">
        <f>IF(N183="základní",J183,0)</f>
        <v>0</v>
      </c>
      <c r="BF183" s="244">
        <f>IF(N183="snížená",J183,0)</f>
        <v>0</v>
      </c>
      <c r="BG183" s="244">
        <f>IF(N183="zákl. přenesená",J183,0)</f>
        <v>0</v>
      </c>
      <c r="BH183" s="244">
        <f>IF(N183="sníž. přenesená",J183,0)</f>
        <v>0</v>
      </c>
      <c r="BI183" s="244">
        <f>IF(N183="nulová",J183,0)</f>
        <v>0</v>
      </c>
      <c r="BJ183" s="14" t="s">
        <v>84</v>
      </c>
      <c r="BK183" s="244">
        <f>ROUND(I183*H183,2)</f>
        <v>0</v>
      </c>
      <c r="BL183" s="14" t="s">
        <v>147</v>
      </c>
      <c r="BM183" s="243" t="s">
        <v>1936</v>
      </c>
    </row>
    <row r="184" s="2" customFormat="1" ht="24" customHeight="1">
      <c r="A184" s="35"/>
      <c r="B184" s="36"/>
      <c r="C184" s="232" t="s">
        <v>1631</v>
      </c>
      <c r="D184" s="232" t="s">
        <v>142</v>
      </c>
      <c r="E184" s="233" t="s">
        <v>1937</v>
      </c>
      <c r="F184" s="234" t="s">
        <v>1938</v>
      </c>
      <c r="G184" s="235" t="s">
        <v>239</v>
      </c>
      <c r="H184" s="236">
        <v>1</v>
      </c>
      <c r="I184" s="237"/>
      <c r="J184" s="238">
        <f>ROUND(I184*H184,2)</f>
        <v>0</v>
      </c>
      <c r="K184" s="234" t="s">
        <v>146</v>
      </c>
      <c r="L184" s="41"/>
      <c r="M184" s="239" t="s">
        <v>1</v>
      </c>
      <c r="N184" s="240" t="s">
        <v>41</v>
      </c>
      <c r="O184" s="88"/>
      <c r="P184" s="241">
        <f>O184*H184</f>
        <v>0</v>
      </c>
      <c r="Q184" s="241">
        <v>0.010659999999999999</v>
      </c>
      <c r="R184" s="241">
        <f>Q184*H184</f>
        <v>0.010659999999999999</v>
      </c>
      <c r="S184" s="241">
        <v>0</v>
      </c>
      <c r="T184" s="24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43" t="s">
        <v>147</v>
      </c>
      <c r="AT184" s="243" t="s">
        <v>142</v>
      </c>
      <c r="AU184" s="243" t="s">
        <v>86</v>
      </c>
      <c r="AY184" s="14" t="s">
        <v>139</v>
      </c>
      <c r="BE184" s="244">
        <f>IF(N184="základní",J184,0)</f>
        <v>0</v>
      </c>
      <c r="BF184" s="244">
        <f>IF(N184="snížená",J184,0)</f>
        <v>0</v>
      </c>
      <c r="BG184" s="244">
        <f>IF(N184="zákl. přenesená",J184,0)</f>
        <v>0</v>
      </c>
      <c r="BH184" s="244">
        <f>IF(N184="sníž. přenesená",J184,0)</f>
        <v>0</v>
      </c>
      <c r="BI184" s="244">
        <f>IF(N184="nulová",J184,0)</f>
        <v>0</v>
      </c>
      <c r="BJ184" s="14" t="s">
        <v>84</v>
      </c>
      <c r="BK184" s="244">
        <f>ROUND(I184*H184,2)</f>
        <v>0</v>
      </c>
      <c r="BL184" s="14" t="s">
        <v>147</v>
      </c>
      <c r="BM184" s="243" t="s">
        <v>1939</v>
      </c>
    </row>
    <row r="185" s="2" customFormat="1" ht="24" customHeight="1">
      <c r="A185" s="35"/>
      <c r="B185" s="36"/>
      <c r="C185" s="232" t="s">
        <v>269</v>
      </c>
      <c r="D185" s="232" t="s">
        <v>142</v>
      </c>
      <c r="E185" s="233" t="s">
        <v>1940</v>
      </c>
      <c r="F185" s="234" t="s">
        <v>1941</v>
      </c>
      <c r="G185" s="235" t="s">
        <v>239</v>
      </c>
      <c r="H185" s="236">
        <v>3</v>
      </c>
      <c r="I185" s="237"/>
      <c r="J185" s="238">
        <f>ROUND(I185*H185,2)</f>
        <v>0</v>
      </c>
      <c r="K185" s="234" t="s">
        <v>1</v>
      </c>
      <c r="L185" s="41"/>
      <c r="M185" s="239" t="s">
        <v>1</v>
      </c>
      <c r="N185" s="240" t="s">
        <v>41</v>
      </c>
      <c r="O185" s="88"/>
      <c r="P185" s="241">
        <f>O185*H185</f>
        <v>0</v>
      </c>
      <c r="Q185" s="241">
        <v>0.010659999999999999</v>
      </c>
      <c r="R185" s="241">
        <f>Q185*H185</f>
        <v>0.031979999999999995</v>
      </c>
      <c r="S185" s="241">
        <v>0</v>
      </c>
      <c r="T185" s="24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43" t="s">
        <v>147</v>
      </c>
      <c r="AT185" s="243" t="s">
        <v>142</v>
      </c>
      <c r="AU185" s="243" t="s">
        <v>86</v>
      </c>
      <c r="AY185" s="14" t="s">
        <v>139</v>
      </c>
      <c r="BE185" s="244">
        <f>IF(N185="základní",J185,0)</f>
        <v>0</v>
      </c>
      <c r="BF185" s="244">
        <f>IF(N185="snížená",J185,0)</f>
        <v>0</v>
      </c>
      <c r="BG185" s="244">
        <f>IF(N185="zákl. přenesená",J185,0)</f>
        <v>0</v>
      </c>
      <c r="BH185" s="244">
        <f>IF(N185="sníž. přenesená",J185,0)</f>
        <v>0</v>
      </c>
      <c r="BI185" s="244">
        <f>IF(N185="nulová",J185,0)</f>
        <v>0</v>
      </c>
      <c r="BJ185" s="14" t="s">
        <v>84</v>
      </c>
      <c r="BK185" s="244">
        <f>ROUND(I185*H185,2)</f>
        <v>0</v>
      </c>
      <c r="BL185" s="14" t="s">
        <v>147</v>
      </c>
      <c r="BM185" s="243" t="s">
        <v>1942</v>
      </c>
    </row>
    <row r="186" s="2" customFormat="1" ht="16.5" customHeight="1">
      <c r="A186" s="35"/>
      <c r="B186" s="36"/>
      <c r="C186" s="232" t="s">
        <v>277</v>
      </c>
      <c r="D186" s="232" t="s">
        <v>142</v>
      </c>
      <c r="E186" s="233" t="s">
        <v>1943</v>
      </c>
      <c r="F186" s="234" t="s">
        <v>1944</v>
      </c>
      <c r="G186" s="235" t="s">
        <v>239</v>
      </c>
      <c r="H186" s="236">
        <v>27</v>
      </c>
      <c r="I186" s="237"/>
      <c r="J186" s="238">
        <f>ROUND(I186*H186,2)</f>
        <v>0</v>
      </c>
      <c r="K186" s="234" t="s">
        <v>146</v>
      </c>
      <c r="L186" s="41"/>
      <c r="M186" s="239" t="s">
        <v>1</v>
      </c>
      <c r="N186" s="240" t="s">
        <v>41</v>
      </c>
      <c r="O186" s="88"/>
      <c r="P186" s="241">
        <f>O186*H186</f>
        <v>0</v>
      </c>
      <c r="Q186" s="241">
        <v>9.0000000000000006E-05</v>
      </c>
      <c r="R186" s="241">
        <f>Q186*H186</f>
        <v>0.0024300000000000003</v>
      </c>
      <c r="S186" s="241">
        <v>0</v>
      </c>
      <c r="T186" s="24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43" t="s">
        <v>147</v>
      </c>
      <c r="AT186" s="243" t="s">
        <v>142</v>
      </c>
      <c r="AU186" s="243" t="s">
        <v>86</v>
      </c>
      <c r="AY186" s="14" t="s">
        <v>139</v>
      </c>
      <c r="BE186" s="244">
        <f>IF(N186="základní",J186,0)</f>
        <v>0</v>
      </c>
      <c r="BF186" s="244">
        <f>IF(N186="snížená",J186,0)</f>
        <v>0</v>
      </c>
      <c r="BG186" s="244">
        <f>IF(N186="zákl. přenesená",J186,0)</f>
        <v>0</v>
      </c>
      <c r="BH186" s="244">
        <f>IF(N186="sníž. přenesená",J186,0)</f>
        <v>0</v>
      </c>
      <c r="BI186" s="244">
        <f>IF(N186="nulová",J186,0)</f>
        <v>0</v>
      </c>
      <c r="BJ186" s="14" t="s">
        <v>84</v>
      </c>
      <c r="BK186" s="244">
        <f>ROUND(I186*H186,2)</f>
        <v>0</v>
      </c>
      <c r="BL186" s="14" t="s">
        <v>147</v>
      </c>
      <c r="BM186" s="243" t="s">
        <v>1945</v>
      </c>
    </row>
    <row r="187" s="2" customFormat="1" ht="24" customHeight="1">
      <c r="A187" s="35"/>
      <c r="B187" s="36"/>
      <c r="C187" s="257" t="s">
        <v>285</v>
      </c>
      <c r="D187" s="257" t="s">
        <v>512</v>
      </c>
      <c r="E187" s="258" t="s">
        <v>1946</v>
      </c>
      <c r="F187" s="259" t="s">
        <v>1947</v>
      </c>
      <c r="G187" s="260" t="s">
        <v>166</v>
      </c>
      <c r="H187" s="261">
        <v>15</v>
      </c>
      <c r="I187" s="262"/>
      <c r="J187" s="263">
        <f>ROUND(I187*H187,2)</f>
        <v>0</v>
      </c>
      <c r="K187" s="259" t="s">
        <v>1</v>
      </c>
      <c r="L187" s="264"/>
      <c r="M187" s="265" t="s">
        <v>1</v>
      </c>
      <c r="N187" s="266" t="s">
        <v>41</v>
      </c>
      <c r="O187" s="88"/>
      <c r="P187" s="241">
        <f>O187*H187</f>
        <v>0</v>
      </c>
      <c r="Q187" s="241">
        <v>0.00089999999999999998</v>
      </c>
      <c r="R187" s="241">
        <f>Q187*H187</f>
        <v>0.0135</v>
      </c>
      <c r="S187" s="241">
        <v>0</v>
      </c>
      <c r="T187" s="242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43" t="s">
        <v>281</v>
      </c>
      <c r="AT187" s="243" t="s">
        <v>512</v>
      </c>
      <c r="AU187" s="243" t="s">
        <v>86</v>
      </c>
      <c r="AY187" s="14" t="s">
        <v>139</v>
      </c>
      <c r="BE187" s="244">
        <f>IF(N187="základní",J187,0)</f>
        <v>0</v>
      </c>
      <c r="BF187" s="244">
        <f>IF(N187="snížená",J187,0)</f>
        <v>0</v>
      </c>
      <c r="BG187" s="244">
        <f>IF(N187="zákl. přenesená",J187,0)</f>
        <v>0</v>
      </c>
      <c r="BH187" s="244">
        <f>IF(N187="sníž. přenesená",J187,0)</f>
        <v>0</v>
      </c>
      <c r="BI187" s="244">
        <f>IF(N187="nulová",J187,0)</f>
        <v>0</v>
      </c>
      <c r="BJ187" s="14" t="s">
        <v>84</v>
      </c>
      <c r="BK187" s="244">
        <f>ROUND(I187*H187,2)</f>
        <v>0</v>
      </c>
      <c r="BL187" s="14" t="s">
        <v>147</v>
      </c>
      <c r="BM187" s="243" t="s">
        <v>1948</v>
      </c>
    </row>
    <row r="188" s="2" customFormat="1" ht="16.5" customHeight="1">
      <c r="A188" s="35"/>
      <c r="B188" s="36"/>
      <c r="C188" s="232" t="s">
        <v>1704</v>
      </c>
      <c r="D188" s="232" t="s">
        <v>142</v>
      </c>
      <c r="E188" s="233" t="s">
        <v>1949</v>
      </c>
      <c r="F188" s="234" t="s">
        <v>1950</v>
      </c>
      <c r="G188" s="235" t="s">
        <v>166</v>
      </c>
      <c r="H188" s="236">
        <v>6</v>
      </c>
      <c r="I188" s="237"/>
      <c r="J188" s="238">
        <f>ROUND(I188*H188,2)</f>
        <v>0</v>
      </c>
      <c r="K188" s="234" t="s">
        <v>146</v>
      </c>
      <c r="L188" s="41"/>
      <c r="M188" s="239" t="s">
        <v>1</v>
      </c>
      <c r="N188" s="240" t="s">
        <v>41</v>
      </c>
      <c r="O188" s="88"/>
      <c r="P188" s="241">
        <f>O188*H188</f>
        <v>0</v>
      </c>
      <c r="Q188" s="241">
        <v>0.00016000000000000001</v>
      </c>
      <c r="R188" s="241">
        <f>Q188*H188</f>
        <v>0.00096000000000000013</v>
      </c>
      <c r="S188" s="241">
        <v>0</v>
      </c>
      <c r="T188" s="24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43" t="s">
        <v>147</v>
      </c>
      <c r="AT188" s="243" t="s">
        <v>142</v>
      </c>
      <c r="AU188" s="243" t="s">
        <v>86</v>
      </c>
      <c r="AY188" s="14" t="s">
        <v>139</v>
      </c>
      <c r="BE188" s="244">
        <f>IF(N188="základní",J188,0)</f>
        <v>0</v>
      </c>
      <c r="BF188" s="244">
        <f>IF(N188="snížená",J188,0)</f>
        <v>0</v>
      </c>
      <c r="BG188" s="244">
        <f>IF(N188="zákl. přenesená",J188,0)</f>
        <v>0</v>
      </c>
      <c r="BH188" s="244">
        <f>IF(N188="sníž. přenesená",J188,0)</f>
        <v>0</v>
      </c>
      <c r="BI188" s="244">
        <f>IF(N188="nulová",J188,0)</f>
        <v>0</v>
      </c>
      <c r="BJ188" s="14" t="s">
        <v>84</v>
      </c>
      <c r="BK188" s="244">
        <f>ROUND(I188*H188,2)</f>
        <v>0</v>
      </c>
      <c r="BL188" s="14" t="s">
        <v>147</v>
      </c>
      <c r="BM188" s="243" t="s">
        <v>1951</v>
      </c>
    </row>
    <row r="189" s="2" customFormat="1" ht="16.5" customHeight="1">
      <c r="A189" s="35"/>
      <c r="B189" s="36"/>
      <c r="C189" s="232" t="s">
        <v>818</v>
      </c>
      <c r="D189" s="232" t="s">
        <v>142</v>
      </c>
      <c r="E189" s="233" t="s">
        <v>1952</v>
      </c>
      <c r="F189" s="234" t="s">
        <v>1953</v>
      </c>
      <c r="G189" s="235" t="s">
        <v>166</v>
      </c>
      <c r="H189" s="236">
        <v>13</v>
      </c>
      <c r="I189" s="237"/>
      <c r="J189" s="238">
        <f>ROUND(I189*H189,2)</f>
        <v>0</v>
      </c>
      <c r="K189" s="234" t="s">
        <v>146</v>
      </c>
      <c r="L189" s="41"/>
      <c r="M189" s="239" t="s">
        <v>1</v>
      </c>
      <c r="N189" s="240" t="s">
        <v>41</v>
      </c>
      <c r="O189" s="88"/>
      <c r="P189" s="241">
        <f>O189*H189</f>
        <v>0</v>
      </c>
      <c r="Q189" s="241">
        <v>4.0000000000000003E-05</v>
      </c>
      <c r="R189" s="241">
        <f>Q189*H189</f>
        <v>0.00052000000000000006</v>
      </c>
      <c r="S189" s="241">
        <v>0</v>
      </c>
      <c r="T189" s="242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43" t="s">
        <v>147</v>
      </c>
      <c r="AT189" s="243" t="s">
        <v>142</v>
      </c>
      <c r="AU189" s="243" t="s">
        <v>86</v>
      </c>
      <c r="AY189" s="14" t="s">
        <v>139</v>
      </c>
      <c r="BE189" s="244">
        <f>IF(N189="základní",J189,0)</f>
        <v>0</v>
      </c>
      <c r="BF189" s="244">
        <f>IF(N189="snížená",J189,0)</f>
        <v>0</v>
      </c>
      <c r="BG189" s="244">
        <f>IF(N189="zákl. přenesená",J189,0)</f>
        <v>0</v>
      </c>
      <c r="BH189" s="244">
        <f>IF(N189="sníž. přenesená",J189,0)</f>
        <v>0</v>
      </c>
      <c r="BI189" s="244">
        <f>IF(N189="nulová",J189,0)</f>
        <v>0</v>
      </c>
      <c r="BJ189" s="14" t="s">
        <v>84</v>
      </c>
      <c r="BK189" s="244">
        <f>ROUND(I189*H189,2)</f>
        <v>0</v>
      </c>
      <c r="BL189" s="14" t="s">
        <v>147</v>
      </c>
      <c r="BM189" s="243" t="s">
        <v>1954</v>
      </c>
    </row>
    <row r="190" s="2" customFormat="1" ht="16.5" customHeight="1">
      <c r="A190" s="35"/>
      <c r="B190" s="36"/>
      <c r="C190" s="232" t="s">
        <v>326</v>
      </c>
      <c r="D190" s="232" t="s">
        <v>142</v>
      </c>
      <c r="E190" s="233" t="s">
        <v>1955</v>
      </c>
      <c r="F190" s="234" t="s">
        <v>1956</v>
      </c>
      <c r="G190" s="235" t="s">
        <v>166</v>
      </c>
      <c r="H190" s="236">
        <v>15</v>
      </c>
      <c r="I190" s="237"/>
      <c r="J190" s="238">
        <f>ROUND(I190*H190,2)</f>
        <v>0</v>
      </c>
      <c r="K190" s="234" t="s">
        <v>146</v>
      </c>
      <c r="L190" s="41"/>
      <c r="M190" s="239" t="s">
        <v>1</v>
      </c>
      <c r="N190" s="240" t="s">
        <v>41</v>
      </c>
      <c r="O190" s="88"/>
      <c r="P190" s="241">
        <f>O190*H190</f>
        <v>0</v>
      </c>
      <c r="Q190" s="241">
        <v>0.00013999999999999999</v>
      </c>
      <c r="R190" s="241">
        <f>Q190*H190</f>
        <v>0.0020999999999999999</v>
      </c>
      <c r="S190" s="241">
        <v>0</v>
      </c>
      <c r="T190" s="24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43" t="s">
        <v>147</v>
      </c>
      <c r="AT190" s="243" t="s">
        <v>142</v>
      </c>
      <c r="AU190" s="243" t="s">
        <v>86</v>
      </c>
      <c r="AY190" s="14" t="s">
        <v>139</v>
      </c>
      <c r="BE190" s="244">
        <f>IF(N190="základní",J190,0)</f>
        <v>0</v>
      </c>
      <c r="BF190" s="244">
        <f>IF(N190="snížená",J190,0)</f>
        <v>0</v>
      </c>
      <c r="BG190" s="244">
        <f>IF(N190="zákl. přenesená",J190,0)</f>
        <v>0</v>
      </c>
      <c r="BH190" s="244">
        <f>IF(N190="sníž. přenesená",J190,0)</f>
        <v>0</v>
      </c>
      <c r="BI190" s="244">
        <f>IF(N190="nulová",J190,0)</f>
        <v>0</v>
      </c>
      <c r="BJ190" s="14" t="s">
        <v>84</v>
      </c>
      <c r="BK190" s="244">
        <f>ROUND(I190*H190,2)</f>
        <v>0</v>
      </c>
      <c r="BL190" s="14" t="s">
        <v>147</v>
      </c>
      <c r="BM190" s="243" t="s">
        <v>1957</v>
      </c>
    </row>
    <row r="191" s="2" customFormat="1" ht="16.5" customHeight="1">
      <c r="A191" s="35"/>
      <c r="B191" s="36"/>
      <c r="C191" s="257" t="s">
        <v>1697</v>
      </c>
      <c r="D191" s="257" t="s">
        <v>512</v>
      </c>
      <c r="E191" s="258" t="s">
        <v>1958</v>
      </c>
      <c r="F191" s="259" t="s">
        <v>1959</v>
      </c>
      <c r="G191" s="260" t="s">
        <v>166</v>
      </c>
      <c r="H191" s="261">
        <v>27</v>
      </c>
      <c r="I191" s="262"/>
      <c r="J191" s="263">
        <f>ROUND(I191*H191,2)</f>
        <v>0</v>
      </c>
      <c r="K191" s="259" t="s">
        <v>1</v>
      </c>
      <c r="L191" s="264"/>
      <c r="M191" s="265" t="s">
        <v>1</v>
      </c>
      <c r="N191" s="266" t="s">
        <v>41</v>
      </c>
      <c r="O191" s="88"/>
      <c r="P191" s="241">
        <f>O191*H191</f>
        <v>0</v>
      </c>
      <c r="Q191" s="241">
        <v>0.00017000000000000001</v>
      </c>
      <c r="R191" s="241">
        <f>Q191*H191</f>
        <v>0.0045900000000000003</v>
      </c>
      <c r="S191" s="241">
        <v>0</v>
      </c>
      <c r="T191" s="24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43" t="s">
        <v>281</v>
      </c>
      <c r="AT191" s="243" t="s">
        <v>512</v>
      </c>
      <c r="AU191" s="243" t="s">
        <v>86</v>
      </c>
      <c r="AY191" s="14" t="s">
        <v>139</v>
      </c>
      <c r="BE191" s="244">
        <f>IF(N191="základní",J191,0)</f>
        <v>0</v>
      </c>
      <c r="BF191" s="244">
        <f>IF(N191="snížená",J191,0)</f>
        <v>0</v>
      </c>
      <c r="BG191" s="244">
        <f>IF(N191="zákl. přenesená",J191,0)</f>
        <v>0</v>
      </c>
      <c r="BH191" s="244">
        <f>IF(N191="sníž. přenesená",J191,0)</f>
        <v>0</v>
      </c>
      <c r="BI191" s="244">
        <f>IF(N191="nulová",J191,0)</f>
        <v>0</v>
      </c>
      <c r="BJ191" s="14" t="s">
        <v>84</v>
      </c>
      <c r="BK191" s="244">
        <f>ROUND(I191*H191,2)</f>
        <v>0</v>
      </c>
      <c r="BL191" s="14" t="s">
        <v>147</v>
      </c>
      <c r="BM191" s="243" t="s">
        <v>1960</v>
      </c>
    </row>
    <row r="192" s="2" customFormat="1" ht="16.5" customHeight="1">
      <c r="A192" s="35"/>
      <c r="B192" s="36"/>
      <c r="C192" s="232" t="s">
        <v>1961</v>
      </c>
      <c r="D192" s="232" t="s">
        <v>142</v>
      </c>
      <c r="E192" s="233" t="s">
        <v>1962</v>
      </c>
      <c r="F192" s="234" t="s">
        <v>1963</v>
      </c>
      <c r="G192" s="235" t="s">
        <v>239</v>
      </c>
      <c r="H192" s="236">
        <v>2</v>
      </c>
      <c r="I192" s="237"/>
      <c r="J192" s="238">
        <f>ROUND(I192*H192,2)</f>
        <v>0</v>
      </c>
      <c r="K192" s="234" t="s">
        <v>146</v>
      </c>
      <c r="L192" s="41"/>
      <c r="M192" s="239" t="s">
        <v>1</v>
      </c>
      <c r="N192" s="240" t="s">
        <v>41</v>
      </c>
      <c r="O192" s="88"/>
      <c r="P192" s="241">
        <f>O192*H192</f>
        <v>0</v>
      </c>
      <c r="Q192" s="241">
        <v>0.0018</v>
      </c>
      <c r="R192" s="241">
        <f>Q192*H192</f>
        <v>0.0035999999999999999</v>
      </c>
      <c r="S192" s="241">
        <v>0</v>
      </c>
      <c r="T192" s="24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43" t="s">
        <v>147</v>
      </c>
      <c r="AT192" s="243" t="s">
        <v>142</v>
      </c>
      <c r="AU192" s="243" t="s">
        <v>86</v>
      </c>
      <c r="AY192" s="14" t="s">
        <v>139</v>
      </c>
      <c r="BE192" s="244">
        <f>IF(N192="základní",J192,0)</f>
        <v>0</v>
      </c>
      <c r="BF192" s="244">
        <f>IF(N192="snížená",J192,0)</f>
        <v>0</v>
      </c>
      <c r="BG192" s="244">
        <f>IF(N192="zákl. přenesená",J192,0)</f>
        <v>0</v>
      </c>
      <c r="BH192" s="244">
        <f>IF(N192="sníž. přenesená",J192,0)</f>
        <v>0</v>
      </c>
      <c r="BI192" s="244">
        <f>IF(N192="nulová",J192,0)</f>
        <v>0</v>
      </c>
      <c r="BJ192" s="14" t="s">
        <v>84</v>
      </c>
      <c r="BK192" s="244">
        <f>ROUND(I192*H192,2)</f>
        <v>0</v>
      </c>
      <c r="BL192" s="14" t="s">
        <v>147</v>
      </c>
      <c r="BM192" s="243" t="s">
        <v>1964</v>
      </c>
    </row>
    <row r="193" s="2" customFormat="1" ht="24" customHeight="1">
      <c r="A193" s="35"/>
      <c r="B193" s="36"/>
      <c r="C193" s="257" t="s">
        <v>1965</v>
      </c>
      <c r="D193" s="257" t="s">
        <v>512</v>
      </c>
      <c r="E193" s="258" t="s">
        <v>1966</v>
      </c>
      <c r="F193" s="259" t="s">
        <v>1967</v>
      </c>
      <c r="G193" s="260" t="s">
        <v>166</v>
      </c>
      <c r="H193" s="261">
        <v>6</v>
      </c>
      <c r="I193" s="262"/>
      <c r="J193" s="263">
        <f>ROUND(I193*H193,2)</f>
        <v>0</v>
      </c>
      <c r="K193" s="259" t="s">
        <v>146</v>
      </c>
      <c r="L193" s="264"/>
      <c r="M193" s="265" t="s">
        <v>1</v>
      </c>
      <c r="N193" s="266" t="s">
        <v>41</v>
      </c>
      <c r="O193" s="88"/>
      <c r="P193" s="241">
        <f>O193*H193</f>
        <v>0</v>
      </c>
      <c r="Q193" s="241">
        <v>0.0018</v>
      </c>
      <c r="R193" s="241">
        <f>Q193*H193</f>
        <v>0.010800000000000001</v>
      </c>
      <c r="S193" s="241">
        <v>0</v>
      </c>
      <c r="T193" s="242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43" t="s">
        <v>281</v>
      </c>
      <c r="AT193" s="243" t="s">
        <v>512</v>
      </c>
      <c r="AU193" s="243" t="s">
        <v>86</v>
      </c>
      <c r="AY193" s="14" t="s">
        <v>139</v>
      </c>
      <c r="BE193" s="244">
        <f>IF(N193="základní",J193,0)</f>
        <v>0</v>
      </c>
      <c r="BF193" s="244">
        <f>IF(N193="snížená",J193,0)</f>
        <v>0</v>
      </c>
      <c r="BG193" s="244">
        <f>IF(N193="zákl. přenesená",J193,0)</f>
        <v>0</v>
      </c>
      <c r="BH193" s="244">
        <f>IF(N193="sníž. přenesená",J193,0)</f>
        <v>0</v>
      </c>
      <c r="BI193" s="244">
        <f>IF(N193="nulová",J193,0)</f>
        <v>0</v>
      </c>
      <c r="BJ193" s="14" t="s">
        <v>84</v>
      </c>
      <c r="BK193" s="244">
        <f>ROUND(I193*H193,2)</f>
        <v>0</v>
      </c>
      <c r="BL193" s="14" t="s">
        <v>147</v>
      </c>
      <c r="BM193" s="243" t="s">
        <v>1968</v>
      </c>
    </row>
    <row r="194" s="2" customFormat="1" ht="24" customHeight="1">
      <c r="A194" s="35"/>
      <c r="B194" s="36"/>
      <c r="C194" s="257" t="s">
        <v>1700</v>
      </c>
      <c r="D194" s="257" t="s">
        <v>512</v>
      </c>
      <c r="E194" s="258" t="s">
        <v>1969</v>
      </c>
      <c r="F194" s="259" t="s">
        <v>1970</v>
      </c>
      <c r="G194" s="260" t="s">
        <v>166</v>
      </c>
      <c r="H194" s="261">
        <v>7</v>
      </c>
      <c r="I194" s="262"/>
      <c r="J194" s="263">
        <f>ROUND(I194*H194,2)</f>
        <v>0</v>
      </c>
      <c r="K194" s="259" t="s">
        <v>146</v>
      </c>
      <c r="L194" s="264"/>
      <c r="M194" s="265" t="s">
        <v>1</v>
      </c>
      <c r="N194" s="266" t="s">
        <v>41</v>
      </c>
      <c r="O194" s="88"/>
      <c r="P194" s="241">
        <f>O194*H194</f>
        <v>0</v>
      </c>
      <c r="Q194" s="241">
        <v>0.00147</v>
      </c>
      <c r="R194" s="241">
        <f>Q194*H194</f>
        <v>0.010290000000000001</v>
      </c>
      <c r="S194" s="241">
        <v>0</v>
      </c>
      <c r="T194" s="24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43" t="s">
        <v>281</v>
      </c>
      <c r="AT194" s="243" t="s">
        <v>512</v>
      </c>
      <c r="AU194" s="243" t="s">
        <v>86</v>
      </c>
      <c r="AY194" s="14" t="s">
        <v>139</v>
      </c>
      <c r="BE194" s="244">
        <f>IF(N194="základní",J194,0)</f>
        <v>0</v>
      </c>
      <c r="BF194" s="244">
        <f>IF(N194="snížená",J194,0)</f>
        <v>0</v>
      </c>
      <c r="BG194" s="244">
        <f>IF(N194="zákl. přenesená",J194,0)</f>
        <v>0</v>
      </c>
      <c r="BH194" s="244">
        <f>IF(N194="sníž. přenesená",J194,0)</f>
        <v>0</v>
      </c>
      <c r="BI194" s="244">
        <f>IF(N194="nulová",J194,0)</f>
        <v>0</v>
      </c>
      <c r="BJ194" s="14" t="s">
        <v>84</v>
      </c>
      <c r="BK194" s="244">
        <f>ROUND(I194*H194,2)</f>
        <v>0</v>
      </c>
      <c r="BL194" s="14" t="s">
        <v>147</v>
      </c>
      <c r="BM194" s="243" t="s">
        <v>1971</v>
      </c>
    </row>
    <row r="195" s="2" customFormat="1" ht="16.5" customHeight="1">
      <c r="A195" s="35"/>
      <c r="B195" s="36"/>
      <c r="C195" s="257" t="s">
        <v>1702</v>
      </c>
      <c r="D195" s="257" t="s">
        <v>512</v>
      </c>
      <c r="E195" s="258" t="s">
        <v>1972</v>
      </c>
      <c r="F195" s="259" t="s">
        <v>1973</v>
      </c>
      <c r="G195" s="260" t="s">
        <v>166</v>
      </c>
      <c r="H195" s="261">
        <v>3</v>
      </c>
      <c r="I195" s="262"/>
      <c r="J195" s="263">
        <f>ROUND(I195*H195,2)</f>
        <v>0</v>
      </c>
      <c r="K195" s="259" t="s">
        <v>1</v>
      </c>
      <c r="L195" s="264"/>
      <c r="M195" s="265" t="s">
        <v>1</v>
      </c>
      <c r="N195" s="266" t="s">
        <v>41</v>
      </c>
      <c r="O195" s="88"/>
      <c r="P195" s="241">
        <f>O195*H195</f>
        <v>0</v>
      </c>
      <c r="Q195" s="241">
        <v>0.00147</v>
      </c>
      <c r="R195" s="241">
        <f>Q195*H195</f>
        <v>0.0044099999999999999</v>
      </c>
      <c r="S195" s="241">
        <v>0</v>
      </c>
      <c r="T195" s="242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43" t="s">
        <v>281</v>
      </c>
      <c r="AT195" s="243" t="s">
        <v>512</v>
      </c>
      <c r="AU195" s="243" t="s">
        <v>86</v>
      </c>
      <c r="AY195" s="14" t="s">
        <v>139</v>
      </c>
      <c r="BE195" s="244">
        <f>IF(N195="základní",J195,0)</f>
        <v>0</v>
      </c>
      <c r="BF195" s="244">
        <f>IF(N195="snížená",J195,0)</f>
        <v>0</v>
      </c>
      <c r="BG195" s="244">
        <f>IF(N195="zákl. přenesená",J195,0)</f>
        <v>0</v>
      </c>
      <c r="BH195" s="244">
        <f>IF(N195="sníž. přenesená",J195,0)</f>
        <v>0</v>
      </c>
      <c r="BI195" s="244">
        <f>IF(N195="nulová",J195,0)</f>
        <v>0</v>
      </c>
      <c r="BJ195" s="14" t="s">
        <v>84</v>
      </c>
      <c r="BK195" s="244">
        <f>ROUND(I195*H195,2)</f>
        <v>0</v>
      </c>
      <c r="BL195" s="14" t="s">
        <v>147</v>
      </c>
      <c r="BM195" s="243" t="s">
        <v>1974</v>
      </c>
    </row>
    <row r="196" s="2" customFormat="1" ht="16.5" customHeight="1">
      <c r="A196" s="35"/>
      <c r="B196" s="36"/>
      <c r="C196" s="257" t="s">
        <v>645</v>
      </c>
      <c r="D196" s="257" t="s">
        <v>512</v>
      </c>
      <c r="E196" s="258" t="s">
        <v>1975</v>
      </c>
      <c r="F196" s="259" t="s">
        <v>1976</v>
      </c>
      <c r="G196" s="260" t="s">
        <v>166</v>
      </c>
      <c r="H196" s="261">
        <v>1</v>
      </c>
      <c r="I196" s="262"/>
      <c r="J196" s="263">
        <f>ROUND(I196*H196,2)</f>
        <v>0</v>
      </c>
      <c r="K196" s="259" t="s">
        <v>1</v>
      </c>
      <c r="L196" s="264"/>
      <c r="M196" s="265" t="s">
        <v>1</v>
      </c>
      <c r="N196" s="266" t="s">
        <v>41</v>
      </c>
      <c r="O196" s="88"/>
      <c r="P196" s="241">
        <f>O196*H196</f>
        <v>0</v>
      </c>
      <c r="Q196" s="241">
        <v>0.00147</v>
      </c>
      <c r="R196" s="241">
        <f>Q196*H196</f>
        <v>0.00147</v>
      </c>
      <c r="S196" s="241">
        <v>0</v>
      </c>
      <c r="T196" s="24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43" t="s">
        <v>281</v>
      </c>
      <c r="AT196" s="243" t="s">
        <v>512</v>
      </c>
      <c r="AU196" s="243" t="s">
        <v>86</v>
      </c>
      <c r="AY196" s="14" t="s">
        <v>139</v>
      </c>
      <c r="BE196" s="244">
        <f>IF(N196="základní",J196,0)</f>
        <v>0</v>
      </c>
      <c r="BF196" s="244">
        <f>IF(N196="snížená",J196,0)</f>
        <v>0</v>
      </c>
      <c r="BG196" s="244">
        <f>IF(N196="zákl. přenesená",J196,0)</f>
        <v>0</v>
      </c>
      <c r="BH196" s="244">
        <f>IF(N196="sníž. přenesená",J196,0)</f>
        <v>0</v>
      </c>
      <c r="BI196" s="244">
        <f>IF(N196="nulová",J196,0)</f>
        <v>0</v>
      </c>
      <c r="BJ196" s="14" t="s">
        <v>84</v>
      </c>
      <c r="BK196" s="244">
        <f>ROUND(I196*H196,2)</f>
        <v>0</v>
      </c>
      <c r="BL196" s="14" t="s">
        <v>147</v>
      </c>
      <c r="BM196" s="243" t="s">
        <v>1977</v>
      </c>
    </row>
    <row r="197" s="2" customFormat="1" ht="24" customHeight="1">
      <c r="A197" s="35"/>
      <c r="B197" s="36"/>
      <c r="C197" s="232" t="s">
        <v>641</v>
      </c>
      <c r="D197" s="232" t="s">
        <v>142</v>
      </c>
      <c r="E197" s="233" t="s">
        <v>1978</v>
      </c>
      <c r="F197" s="234" t="s">
        <v>1979</v>
      </c>
      <c r="G197" s="235" t="s">
        <v>155</v>
      </c>
      <c r="H197" s="236">
        <v>0.377</v>
      </c>
      <c r="I197" s="237"/>
      <c r="J197" s="238">
        <f>ROUND(I197*H197,2)</f>
        <v>0</v>
      </c>
      <c r="K197" s="234" t="s">
        <v>146</v>
      </c>
      <c r="L197" s="41"/>
      <c r="M197" s="239" t="s">
        <v>1</v>
      </c>
      <c r="N197" s="240" t="s">
        <v>41</v>
      </c>
      <c r="O197" s="88"/>
      <c r="P197" s="241">
        <f>O197*H197</f>
        <v>0</v>
      </c>
      <c r="Q197" s="241">
        <v>0</v>
      </c>
      <c r="R197" s="241">
        <f>Q197*H197</f>
        <v>0</v>
      </c>
      <c r="S197" s="241">
        <v>0</v>
      </c>
      <c r="T197" s="242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43" t="s">
        <v>147</v>
      </c>
      <c r="AT197" s="243" t="s">
        <v>142</v>
      </c>
      <c r="AU197" s="243" t="s">
        <v>86</v>
      </c>
      <c r="AY197" s="14" t="s">
        <v>139</v>
      </c>
      <c r="BE197" s="244">
        <f>IF(N197="základní",J197,0)</f>
        <v>0</v>
      </c>
      <c r="BF197" s="244">
        <f>IF(N197="snížená",J197,0)</f>
        <v>0</v>
      </c>
      <c r="BG197" s="244">
        <f>IF(N197="zákl. přenesená",J197,0)</f>
        <v>0</v>
      </c>
      <c r="BH197" s="244">
        <f>IF(N197="sníž. přenesená",J197,0)</f>
        <v>0</v>
      </c>
      <c r="BI197" s="244">
        <f>IF(N197="nulová",J197,0)</f>
        <v>0</v>
      </c>
      <c r="BJ197" s="14" t="s">
        <v>84</v>
      </c>
      <c r="BK197" s="244">
        <f>ROUND(I197*H197,2)</f>
        <v>0</v>
      </c>
      <c r="BL197" s="14" t="s">
        <v>147</v>
      </c>
      <c r="BM197" s="243" t="s">
        <v>1980</v>
      </c>
    </row>
    <row r="198" s="12" customFormat="1" ht="22.8" customHeight="1">
      <c r="A198" s="12"/>
      <c r="B198" s="216"/>
      <c r="C198" s="217"/>
      <c r="D198" s="218" t="s">
        <v>75</v>
      </c>
      <c r="E198" s="230" t="s">
        <v>1264</v>
      </c>
      <c r="F198" s="230" t="s">
        <v>1807</v>
      </c>
      <c r="G198" s="217"/>
      <c r="H198" s="217"/>
      <c r="I198" s="220"/>
      <c r="J198" s="231">
        <f>BK198</f>
        <v>0</v>
      </c>
      <c r="K198" s="217"/>
      <c r="L198" s="222"/>
      <c r="M198" s="223"/>
      <c r="N198" s="224"/>
      <c r="O198" s="224"/>
      <c r="P198" s="225">
        <f>SUM(P199:P202)</f>
        <v>0</v>
      </c>
      <c r="Q198" s="224"/>
      <c r="R198" s="225">
        <f>SUM(R199:R202)</f>
        <v>0.085599999999999996</v>
      </c>
      <c r="S198" s="224"/>
      <c r="T198" s="226">
        <f>SUM(T199:T202)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7" t="s">
        <v>86</v>
      </c>
      <c r="AT198" s="228" t="s">
        <v>75</v>
      </c>
      <c r="AU198" s="228" t="s">
        <v>84</v>
      </c>
      <c r="AY198" s="227" t="s">
        <v>139</v>
      </c>
      <c r="BK198" s="229">
        <f>SUM(BK199:BK202)</f>
        <v>0</v>
      </c>
    </row>
    <row r="199" s="2" customFormat="1" ht="16.5" customHeight="1">
      <c r="A199" s="35"/>
      <c r="B199" s="36"/>
      <c r="C199" s="232" t="s">
        <v>1708</v>
      </c>
      <c r="D199" s="232" t="s">
        <v>142</v>
      </c>
      <c r="E199" s="233" t="s">
        <v>1267</v>
      </c>
      <c r="F199" s="234" t="s">
        <v>1808</v>
      </c>
      <c r="G199" s="235" t="s">
        <v>1210</v>
      </c>
      <c r="H199" s="236">
        <v>80</v>
      </c>
      <c r="I199" s="237"/>
      <c r="J199" s="238">
        <f>ROUND(I199*H199,2)</f>
        <v>0</v>
      </c>
      <c r="K199" s="234" t="s">
        <v>1</v>
      </c>
      <c r="L199" s="41"/>
      <c r="M199" s="239" t="s">
        <v>1</v>
      </c>
      <c r="N199" s="240" t="s">
        <v>41</v>
      </c>
      <c r="O199" s="88"/>
      <c r="P199" s="241">
        <f>O199*H199</f>
        <v>0</v>
      </c>
      <c r="Q199" s="241">
        <v>6.9999999999999994E-05</v>
      </c>
      <c r="R199" s="241">
        <f>Q199*H199</f>
        <v>0.0055999999999999991</v>
      </c>
      <c r="S199" s="241">
        <v>0</v>
      </c>
      <c r="T199" s="242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43" t="s">
        <v>147</v>
      </c>
      <c r="AT199" s="243" t="s">
        <v>142</v>
      </c>
      <c r="AU199" s="243" t="s">
        <v>86</v>
      </c>
      <c r="AY199" s="14" t="s">
        <v>139</v>
      </c>
      <c r="BE199" s="244">
        <f>IF(N199="základní",J199,0)</f>
        <v>0</v>
      </c>
      <c r="BF199" s="244">
        <f>IF(N199="snížená",J199,0)</f>
        <v>0</v>
      </c>
      <c r="BG199" s="244">
        <f>IF(N199="zákl. přenesená",J199,0)</f>
        <v>0</v>
      </c>
      <c r="BH199" s="244">
        <f>IF(N199="sníž. přenesená",J199,0)</f>
        <v>0</v>
      </c>
      <c r="BI199" s="244">
        <f>IF(N199="nulová",J199,0)</f>
        <v>0</v>
      </c>
      <c r="BJ199" s="14" t="s">
        <v>84</v>
      </c>
      <c r="BK199" s="244">
        <f>ROUND(I199*H199,2)</f>
        <v>0</v>
      </c>
      <c r="BL199" s="14" t="s">
        <v>147</v>
      </c>
      <c r="BM199" s="243" t="s">
        <v>1981</v>
      </c>
    </row>
    <row r="200" s="2" customFormat="1" ht="16.5" customHeight="1">
      <c r="A200" s="35"/>
      <c r="B200" s="36"/>
      <c r="C200" s="257" t="s">
        <v>624</v>
      </c>
      <c r="D200" s="257" t="s">
        <v>512</v>
      </c>
      <c r="E200" s="258" t="s">
        <v>1810</v>
      </c>
      <c r="F200" s="259" t="s">
        <v>1811</v>
      </c>
      <c r="G200" s="260" t="s">
        <v>1210</v>
      </c>
      <c r="H200" s="261">
        <v>80</v>
      </c>
      <c r="I200" s="262"/>
      <c r="J200" s="263">
        <f>ROUND(I200*H200,2)</f>
        <v>0</v>
      </c>
      <c r="K200" s="259" t="s">
        <v>1</v>
      </c>
      <c r="L200" s="264"/>
      <c r="M200" s="265" t="s">
        <v>1</v>
      </c>
      <c r="N200" s="266" t="s">
        <v>41</v>
      </c>
      <c r="O200" s="88"/>
      <c r="P200" s="241">
        <f>O200*H200</f>
        <v>0</v>
      </c>
      <c r="Q200" s="241">
        <v>0.001</v>
      </c>
      <c r="R200" s="241">
        <f>Q200*H200</f>
        <v>0.080000000000000002</v>
      </c>
      <c r="S200" s="241">
        <v>0</v>
      </c>
      <c r="T200" s="242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43" t="s">
        <v>281</v>
      </c>
      <c r="AT200" s="243" t="s">
        <v>512</v>
      </c>
      <c r="AU200" s="243" t="s">
        <v>86</v>
      </c>
      <c r="AY200" s="14" t="s">
        <v>139</v>
      </c>
      <c r="BE200" s="244">
        <f>IF(N200="základní",J200,0)</f>
        <v>0</v>
      </c>
      <c r="BF200" s="244">
        <f>IF(N200="snížená",J200,0)</f>
        <v>0</v>
      </c>
      <c r="BG200" s="244">
        <f>IF(N200="zákl. přenesená",J200,0)</f>
        <v>0</v>
      </c>
      <c r="BH200" s="244">
        <f>IF(N200="sníž. přenesená",J200,0)</f>
        <v>0</v>
      </c>
      <c r="BI200" s="244">
        <f>IF(N200="nulová",J200,0)</f>
        <v>0</v>
      </c>
      <c r="BJ200" s="14" t="s">
        <v>84</v>
      </c>
      <c r="BK200" s="244">
        <f>ROUND(I200*H200,2)</f>
        <v>0</v>
      </c>
      <c r="BL200" s="14" t="s">
        <v>147</v>
      </c>
      <c r="BM200" s="243" t="s">
        <v>1982</v>
      </c>
    </row>
    <row r="201" s="2" customFormat="1" ht="16.5" customHeight="1">
      <c r="A201" s="35"/>
      <c r="B201" s="36"/>
      <c r="C201" s="232" t="s">
        <v>858</v>
      </c>
      <c r="D201" s="232" t="s">
        <v>142</v>
      </c>
      <c r="E201" s="233" t="s">
        <v>1813</v>
      </c>
      <c r="F201" s="234" t="s">
        <v>1814</v>
      </c>
      <c r="G201" s="235" t="s">
        <v>1210</v>
      </c>
      <c r="H201" s="236">
        <v>80</v>
      </c>
      <c r="I201" s="237"/>
      <c r="J201" s="238">
        <f>ROUND(I201*H201,2)</f>
        <v>0</v>
      </c>
      <c r="K201" s="234" t="s">
        <v>1</v>
      </c>
      <c r="L201" s="41"/>
      <c r="M201" s="239" t="s">
        <v>1</v>
      </c>
      <c r="N201" s="240" t="s">
        <v>41</v>
      </c>
      <c r="O201" s="88"/>
      <c r="P201" s="241">
        <f>O201*H201</f>
        <v>0</v>
      </c>
      <c r="Q201" s="241">
        <v>0</v>
      </c>
      <c r="R201" s="241">
        <f>Q201*H201</f>
        <v>0</v>
      </c>
      <c r="S201" s="241">
        <v>0</v>
      </c>
      <c r="T201" s="242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43" t="s">
        <v>1319</v>
      </c>
      <c r="AT201" s="243" t="s">
        <v>142</v>
      </c>
      <c r="AU201" s="243" t="s">
        <v>86</v>
      </c>
      <c r="AY201" s="14" t="s">
        <v>139</v>
      </c>
      <c r="BE201" s="244">
        <f>IF(N201="základní",J201,0)</f>
        <v>0</v>
      </c>
      <c r="BF201" s="244">
        <f>IF(N201="snížená",J201,0)</f>
        <v>0</v>
      </c>
      <c r="BG201" s="244">
        <f>IF(N201="zákl. přenesená",J201,0)</f>
        <v>0</v>
      </c>
      <c r="BH201" s="244">
        <f>IF(N201="sníž. přenesená",J201,0)</f>
        <v>0</v>
      </c>
      <c r="BI201" s="244">
        <f>IF(N201="nulová",J201,0)</f>
        <v>0</v>
      </c>
      <c r="BJ201" s="14" t="s">
        <v>84</v>
      </c>
      <c r="BK201" s="244">
        <f>ROUND(I201*H201,2)</f>
        <v>0</v>
      </c>
      <c r="BL201" s="14" t="s">
        <v>1319</v>
      </c>
      <c r="BM201" s="243" t="s">
        <v>1983</v>
      </c>
    </row>
    <row r="202" s="2" customFormat="1" ht="16.5" customHeight="1">
      <c r="A202" s="35"/>
      <c r="B202" s="36"/>
      <c r="C202" s="232" t="s">
        <v>862</v>
      </c>
      <c r="D202" s="232" t="s">
        <v>142</v>
      </c>
      <c r="E202" s="233" t="s">
        <v>1276</v>
      </c>
      <c r="F202" s="234" t="s">
        <v>1984</v>
      </c>
      <c r="G202" s="235" t="s">
        <v>155</v>
      </c>
      <c r="H202" s="236">
        <v>0.080000000000000002</v>
      </c>
      <c r="I202" s="237"/>
      <c r="J202" s="238">
        <f>ROUND(I202*H202,2)</f>
        <v>0</v>
      </c>
      <c r="K202" s="234" t="s">
        <v>1</v>
      </c>
      <c r="L202" s="41"/>
      <c r="M202" s="239" t="s">
        <v>1</v>
      </c>
      <c r="N202" s="240" t="s">
        <v>41</v>
      </c>
      <c r="O202" s="88"/>
      <c r="P202" s="241">
        <f>O202*H202</f>
        <v>0</v>
      </c>
      <c r="Q202" s="241">
        <v>0</v>
      </c>
      <c r="R202" s="241">
        <f>Q202*H202</f>
        <v>0</v>
      </c>
      <c r="S202" s="241">
        <v>0</v>
      </c>
      <c r="T202" s="24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43" t="s">
        <v>147</v>
      </c>
      <c r="AT202" s="243" t="s">
        <v>142</v>
      </c>
      <c r="AU202" s="243" t="s">
        <v>86</v>
      </c>
      <c r="AY202" s="14" t="s">
        <v>139</v>
      </c>
      <c r="BE202" s="244">
        <f>IF(N202="základní",J202,0)</f>
        <v>0</v>
      </c>
      <c r="BF202" s="244">
        <f>IF(N202="snížená",J202,0)</f>
        <v>0</v>
      </c>
      <c r="BG202" s="244">
        <f>IF(N202="zákl. přenesená",J202,0)</f>
        <v>0</v>
      </c>
      <c r="BH202" s="244">
        <f>IF(N202="sníž. přenesená",J202,0)</f>
        <v>0</v>
      </c>
      <c r="BI202" s="244">
        <f>IF(N202="nulová",J202,0)</f>
        <v>0</v>
      </c>
      <c r="BJ202" s="14" t="s">
        <v>84</v>
      </c>
      <c r="BK202" s="244">
        <f>ROUND(I202*H202,2)</f>
        <v>0</v>
      </c>
      <c r="BL202" s="14" t="s">
        <v>147</v>
      </c>
      <c r="BM202" s="243" t="s">
        <v>1985</v>
      </c>
    </row>
    <row r="203" s="12" customFormat="1" ht="22.8" customHeight="1">
      <c r="A203" s="12"/>
      <c r="B203" s="216"/>
      <c r="C203" s="217"/>
      <c r="D203" s="218" t="s">
        <v>75</v>
      </c>
      <c r="E203" s="230" t="s">
        <v>314</v>
      </c>
      <c r="F203" s="230" t="s">
        <v>1309</v>
      </c>
      <c r="G203" s="217"/>
      <c r="H203" s="217"/>
      <c r="I203" s="220"/>
      <c r="J203" s="231">
        <f>BK203</f>
        <v>0</v>
      </c>
      <c r="K203" s="217"/>
      <c r="L203" s="222"/>
      <c r="M203" s="223"/>
      <c r="N203" s="224"/>
      <c r="O203" s="224"/>
      <c r="P203" s="225">
        <f>SUM(P204:P206)</f>
        <v>0</v>
      </c>
      <c r="Q203" s="224"/>
      <c r="R203" s="225">
        <f>SUM(R204:R206)</f>
        <v>0</v>
      </c>
      <c r="S203" s="224"/>
      <c r="T203" s="226">
        <f>SUM(T204:T206)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7" t="s">
        <v>86</v>
      </c>
      <c r="AT203" s="228" t="s">
        <v>75</v>
      </c>
      <c r="AU203" s="228" t="s">
        <v>84</v>
      </c>
      <c r="AY203" s="227" t="s">
        <v>139</v>
      </c>
      <c r="BK203" s="229">
        <f>SUM(BK204:BK206)</f>
        <v>0</v>
      </c>
    </row>
    <row r="204" s="2" customFormat="1" ht="16.5" customHeight="1">
      <c r="A204" s="35"/>
      <c r="B204" s="36"/>
      <c r="C204" s="232" t="s">
        <v>1489</v>
      </c>
      <c r="D204" s="232" t="s">
        <v>142</v>
      </c>
      <c r="E204" s="233" t="s">
        <v>1986</v>
      </c>
      <c r="F204" s="234" t="s">
        <v>1987</v>
      </c>
      <c r="G204" s="235" t="s">
        <v>319</v>
      </c>
      <c r="H204" s="236">
        <v>16</v>
      </c>
      <c r="I204" s="237"/>
      <c r="J204" s="238">
        <f>ROUND(I204*H204,2)</f>
        <v>0</v>
      </c>
      <c r="K204" s="234" t="s">
        <v>1</v>
      </c>
      <c r="L204" s="41"/>
      <c r="M204" s="239" t="s">
        <v>1</v>
      </c>
      <c r="N204" s="240" t="s">
        <v>41</v>
      </c>
      <c r="O204" s="88"/>
      <c r="P204" s="241">
        <f>O204*H204</f>
        <v>0</v>
      </c>
      <c r="Q204" s="241">
        <v>0</v>
      </c>
      <c r="R204" s="241">
        <f>Q204*H204</f>
        <v>0</v>
      </c>
      <c r="S204" s="241">
        <v>0</v>
      </c>
      <c r="T204" s="24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43" t="s">
        <v>147</v>
      </c>
      <c r="AT204" s="243" t="s">
        <v>142</v>
      </c>
      <c r="AU204" s="243" t="s">
        <v>86</v>
      </c>
      <c r="AY204" s="14" t="s">
        <v>139</v>
      </c>
      <c r="BE204" s="244">
        <f>IF(N204="základní",J204,0)</f>
        <v>0</v>
      </c>
      <c r="BF204" s="244">
        <f>IF(N204="snížená",J204,0)</f>
        <v>0</v>
      </c>
      <c r="BG204" s="244">
        <f>IF(N204="zákl. přenesená",J204,0)</f>
        <v>0</v>
      </c>
      <c r="BH204" s="244">
        <f>IF(N204="sníž. přenesená",J204,0)</f>
        <v>0</v>
      </c>
      <c r="BI204" s="244">
        <f>IF(N204="nulová",J204,0)</f>
        <v>0</v>
      </c>
      <c r="BJ204" s="14" t="s">
        <v>84</v>
      </c>
      <c r="BK204" s="244">
        <f>ROUND(I204*H204,2)</f>
        <v>0</v>
      </c>
      <c r="BL204" s="14" t="s">
        <v>147</v>
      </c>
      <c r="BM204" s="243" t="s">
        <v>1988</v>
      </c>
    </row>
    <row r="205" s="2" customFormat="1" ht="16.5" customHeight="1">
      <c r="A205" s="35"/>
      <c r="B205" s="36"/>
      <c r="C205" s="232" t="s">
        <v>1491</v>
      </c>
      <c r="D205" s="232" t="s">
        <v>142</v>
      </c>
      <c r="E205" s="233" t="s">
        <v>494</v>
      </c>
      <c r="F205" s="234" t="s">
        <v>495</v>
      </c>
      <c r="G205" s="235" t="s">
        <v>319</v>
      </c>
      <c r="H205" s="236">
        <v>24</v>
      </c>
      <c r="I205" s="237"/>
      <c r="J205" s="238">
        <f>ROUND(I205*H205,2)</f>
        <v>0</v>
      </c>
      <c r="K205" s="234" t="s">
        <v>1</v>
      </c>
      <c r="L205" s="41"/>
      <c r="M205" s="239" t="s">
        <v>1</v>
      </c>
      <c r="N205" s="240" t="s">
        <v>41</v>
      </c>
      <c r="O205" s="88"/>
      <c r="P205" s="241">
        <f>O205*H205</f>
        <v>0</v>
      </c>
      <c r="Q205" s="241">
        <v>0</v>
      </c>
      <c r="R205" s="241">
        <f>Q205*H205</f>
        <v>0</v>
      </c>
      <c r="S205" s="241">
        <v>0</v>
      </c>
      <c r="T205" s="242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43" t="s">
        <v>147</v>
      </c>
      <c r="AT205" s="243" t="s">
        <v>142</v>
      </c>
      <c r="AU205" s="243" t="s">
        <v>86</v>
      </c>
      <c r="AY205" s="14" t="s">
        <v>139</v>
      </c>
      <c r="BE205" s="244">
        <f>IF(N205="základní",J205,0)</f>
        <v>0</v>
      </c>
      <c r="BF205" s="244">
        <f>IF(N205="snížená",J205,0)</f>
        <v>0</v>
      </c>
      <c r="BG205" s="244">
        <f>IF(N205="zákl. přenesená",J205,0)</f>
        <v>0</v>
      </c>
      <c r="BH205" s="244">
        <f>IF(N205="sníž. přenesená",J205,0)</f>
        <v>0</v>
      </c>
      <c r="BI205" s="244">
        <f>IF(N205="nulová",J205,0)</f>
        <v>0</v>
      </c>
      <c r="BJ205" s="14" t="s">
        <v>84</v>
      </c>
      <c r="BK205" s="244">
        <f>ROUND(I205*H205,2)</f>
        <v>0</v>
      </c>
      <c r="BL205" s="14" t="s">
        <v>147</v>
      </c>
      <c r="BM205" s="243" t="s">
        <v>1989</v>
      </c>
    </row>
    <row r="206" s="2" customFormat="1" ht="16.5" customHeight="1">
      <c r="A206" s="35"/>
      <c r="B206" s="36"/>
      <c r="C206" s="232" t="s">
        <v>1713</v>
      </c>
      <c r="D206" s="232" t="s">
        <v>142</v>
      </c>
      <c r="E206" s="233" t="s">
        <v>498</v>
      </c>
      <c r="F206" s="234" t="s">
        <v>318</v>
      </c>
      <c r="G206" s="235" t="s">
        <v>319</v>
      </c>
      <c r="H206" s="236">
        <v>8</v>
      </c>
      <c r="I206" s="237"/>
      <c r="J206" s="238">
        <f>ROUND(I206*H206,2)</f>
        <v>0</v>
      </c>
      <c r="K206" s="234" t="s">
        <v>1</v>
      </c>
      <c r="L206" s="41"/>
      <c r="M206" s="253" t="s">
        <v>1</v>
      </c>
      <c r="N206" s="254" t="s">
        <v>41</v>
      </c>
      <c r="O206" s="249"/>
      <c r="P206" s="255">
        <f>O206*H206</f>
        <v>0</v>
      </c>
      <c r="Q206" s="255">
        <v>0</v>
      </c>
      <c r="R206" s="255">
        <f>Q206*H206</f>
        <v>0</v>
      </c>
      <c r="S206" s="255">
        <v>0</v>
      </c>
      <c r="T206" s="256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43" t="s">
        <v>147</v>
      </c>
      <c r="AT206" s="243" t="s">
        <v>142</v>
      </c>
      <c r="AU206" s="243" t="s">
        <v>86</v>
      </c>
      <c r="AY206" s="14" t="s">
        <v>139</v>
      </c>
      <c r="BE206" s="244">
        <f>IF(N206="základní",J206,0)</f>
        <v>0</v>
      </c>
      <c r="BF206" s="244">
        <f>IF(N206="snížená",J206,0)</f>
        <v>0</v>
      </c>
      <c r="BG206" s="244">
        <f>IF(N206="zákl. přenesená",J206,0)</f>
        <v>0</v>
      </c>
      <c r="BH206" s="244">
        <f>IF(N206="sníž. přenesená",J206,0)</f>
        <v>0</v>
      </c>
      <c r="BI206" s="244">
        <f>IF(N206="nulová",J206,0)</f>
        <v>0</v>
      </c>
      <c r="BJ206" s="14" t="s">
        <v>84</v>
      </c>
      <c r="BK206" s="244">
        <f>ROUND(I206*H206,2)</f>
        <v>0</v>
      </c>
      <c r="BL206" s="14" t="s">
        <v>147</v>
      </c>
      <c r="BM206" s="243" t="s">
        <v>1990</v>
      </c>
    </row>
    <row r="207" s="2" customFormat="1" ht="6.96" customHeight="1">
      <c r="A207" s="35"/>
      <c r="B207" s="63"/>
      <c r="C207" s="64"/>
      <c r="D207" s="64"/>
      <c r="E207" s="64"/>
      <c r="F207" s="64"/>
      <c r="G207" s="64"/>
      <c r="H207" s="64"/>
      <c r="I207" s="180"/>
      <c r="J207" s="64"/>
      <c r="K207" s="64"/>
      <c r="L207" s="41"/>
      <c r="M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</row>
  </sheetData>
  <sheetProtection sheet="1" autoFilter="0" formatColumns="0" formatRows="0" objects="1" scenarios="1" spinCount="100000" saltValue="pwQdejEsYT0PdvJVLY/v8ASjXb1W+WgjBRQLHMNSlMJ9LZsJruRlKJ7yQE/cL3Lnxagkae4iyBrhieyS7jBENQ==" hashValue="VbekW8YX+VnvRvzU8CIhu4Ly4Luz4yss6pevxGnK+mV6VqTlcuXw/FOqPc1W8fpqWEPBh6hKm0ymQwPFk7sByQ==" algorithmName="SHA-512" password="CC35"/>
  <autoFilter ref="C122:K20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3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104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86</v>
      </c>
    </row>
    <row r="4" s="1" customFormat="1" ht="24.96" customHeight="1">
      <c r="B4" s="17"/>
      <c r="D4" s="137" t="s">
        <v>105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25.5" customHeight="1">
      <c r="B7" s="17"/>
      <c r="E7" s="140" t="str">
        <f>'Rekapitulace stavby'!K6</f>
        <v>Gymnázium Blansko - rekonstrukce, rozvodů teplé a studené vody, odpadů,topné soustavy a kotelny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106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27" customHeight="1">
      <c r="A9" s="35"/>
      <c r="B9" s="41"/>
      <c r="C9" s="35"/>
      <c r="D9" s="35"/>
      <c r="E9" s="142" t="s">
        <v>1991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24. 9. 2019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21</v>
      </c>
      <c r="F15" s="35"/>
      <c r="G15" s="35"/>
      <c r="H15" s="35"/>
      <c r="I15" s="144" t="s">
        <v>26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27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29</v>
      </c>
      <c r="E20" s="35"/>
      <c r="F20" s="35"/>
      <c r="G20" s="35"/>
      <c r="H20" s="35"/>
      <c r="I20" s="144" t="s">
        <v>25</v>
      </c>
      <c r="J20" s="143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30</v>
      </c>
      <c r="F21" s="35"/>
      <c r="G21" s="35"/>
      <c r="H21" s="35"/>
      <c r="I21" s="144" t="s">
        <v>26</v>
      </c>
      <c r="J21" s="143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32</v>
      </c>
      <c r="E23" s="35"/>
      <c r="F23" s="35"/>
      <c r="G23" s="35"/>
      <c r="H23" s="35"/>
      <c r="I23" s="144" t="s">
        <v>25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33</v>
      </c>
      <c r="F24" s="35"/>
      <c r="G24" s="35"/>
      <c r="H24" s="35"/>
      <c r="I24" s="144" t="s">
        <v>26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34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1992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36</v>
      </c>
      <c r="E30" s="35"/>
      <c r="F30" s="35"/>
      <c r="G30" s="35"/>
      <c r="H30" s="35"/>
      <c r="I30" s="141"/>
      <c r="J30" s="154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38</v>
      </c>
      <c r="G32" s="35"/>
      <c r="H32" s="35"/>
      <c r="I32" s="156" t="s">
        <v>37</v>
      </c>
      <c r="J32" s="155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40</v>
      </c>
      <c r="E33" s="139" t="s">
        <v>41</v>
      </c>
      <c r="F33" s="158">
        <f>ROUND((SUM(BE123:BE167)),  2)</f>
        <v>0</v>
      </c>
      <c r="G33" s="35"/>
      <c r="H33" s="35"/>
      <c r="I33" s="159">
        <v>0.20999999999999999</v>
      </c>
      <c r="J33" s="158">
        <f>ROUND(((SUM(BE123:BE167))*I33),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42</v>
      </c>
      <c r="F34" s="158">
        <f>ROUND((SUM(BF123:BF167)),  2)</f>
        <v>0</v>
      </c>
      <c r="G34" s="35"/>
      <c r="H34" s="35"/>
      <c r="I34" s="159">
        <v>0.14999999999999999</v>
      </c>
      <c r="J34" s="158">
        <f>ROUND(((SUM(BF123:BF167))*I34),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43</v>
      </c>
      <c r="F35" s="158">
        <f>ROUND((SUM(BG123:BG167)),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44</v>
      </c>
      <c r="F36" s="158">
        <f>ROUND((SUM(BH123:BH167)),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8">
        <f>ROUND((SUM(BI123:BI167)),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46</v>
      </c>
      <c r="E39" s="162"/>
      <c r="F39" s="162"/>
      <c r="G39" s="163" t="s">
        <v>47</v>
      </c>
      <c r="H39" s="164" t="s">
        <v>48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49</v>
      </c>
      <c r="E50" s="169"/>
      <c r="F50" s="169"/>
      <c r="G50" s="168" t="s">
        <v>50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51</v>
      </c>
      <c r="E61" s="172"/>
      <c r="F61" s="173" t="s">
        <v>52</v>
      </c>
      <c r="G61" s="171" t="s">
        <v>51</v>
      </c>
      <c r="H61" s="172"/>
      <c r="I61" s="174"/>
      <c r="J61" s="175" t="s">
        <v>52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53</v>
      </c>
      <c r="E65" s="176"/>
      <c r="F65" s="176"/>
      <c r="G65" s="168" t="s">
        <v>54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51</v>
      </c>
      <c r="E76" s="172"/>
      <c r="F76" s="173" t="s">
        <v>52</v>
      </c>
      <c r="G76" s="171" t="s">
        <v>51</v>
      </c>
      <c r="H76" s="172"/>
      <c r="I76" s="174"/>
      <c r="J76" s="175" t="s">
        <v>52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109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5.5" customHeight="1">
      <c r="A85" s="35"/>
      <c r="B85" s="36"/>
      <c r="C85" s="37"/>
      <c r="D85" s="37"/>
      <c r="E85" s="184" t="str">
        <f>E7</f>
        <v>Gymnázium Blansko - rekonstrukce, rozvodů teplé a studené vody, odpadů,topné soustavy a kotelny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27" customHeight="1">
      <c r="A87" s="35"/>
      <c r="B87" s="36"/>
      <c r="C87" s="37"/>
      <c r="D87" s="37"/>
      <c r="E87" s="73" t="str">
        <f>E9</f>
        <v xml:space="preserve">spojovaci krcek - Gymnázium Blansko - rekonstrukce rozvodů teplé a studené vody, odpadů, topné soustavy a kotelny 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Gymnázium Blansko, příspěvková organizace,Seifert </v>
      </c>
      <c r="G89" s="37"/>
      <c r="H89" s="37"/>
      <c r="I89" s="144" t="s">
        <v>22</v>
      </c>
      <c r="J89" s="76" t="str">
        <f>IF(J12="","",J12)</f>
        <v>24. 9. 2019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7.9" customHeight="1">
      <c r="A91" s="35"/>
      <c r="B91" s="36"/>
      <c r="C91" s="29" t="s">
        <v>24</v>
      </c>
      <c r="D91" s="37"/>
      <c r="E91" s="37"/>
      <c r="F91" s="24" t="str">
        <f>E15</f>
        <v xml:space="preserve">Gymnázium Blansko, příspěvková organizace,Seifert </v>
      </c>
      <c r="G91" s="37"/>
      <c r="H91" s="37"/>
      <c r="I91" s="144" t="s">
        <v>29</v>
      </c>
      <c r="J91" s="33" t="str">
        <f>E21</f>
        <v>V-PROJEKT Prostějov, v.o.s.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144" t="s">
        <v>32</v>
      </c>
      <c r="J92" s="33" t="str">
        <f>E24</f>
        <v>Jungmann Adam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110</v>
      </c>
      <c r="D94" s="186"/>
      <c r="E94" s="186"/>
      <c r="F94" s="186"/>
      <c r="G94" s="186"/>
      <c r="H94" s="186"/>
      <c r="I94" s="187"/>
      <c r="J94" s="188" t="s">
        <v>111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112</v>
      </c>
      <c r="D96" s="37"/>
      <c r="E96" s="37"/>
      <c r="F96" s="37"/>
      <c r="G96" s="37"/>
      <c r="H96" s="37"/>
      <c r="I96" s="141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113</v>
      </c>
    </row>
    <row r="97" s="9" customFormat="1" ht="24.96" customHeight="1">
      <c r="A97" s="9"/>
      <c r="B97" s="190"/>
      <c r="C97" s="191"/>
      <c r="D97" s="192" t="s">
        <v>114</v>
      </c>
      <c r="E97" s="193"/>
      <c r="F97" s="193"/>
      <c r="G97" s="193"/>
      <c r="H97" s="193"/>
      <c r="I97" s="194"/>
      <c r="J97" s="195">
        <f>J124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115</v>
      </c>
      <c r="E98" s="200"/>
      <c r="F98" s="200"/>
      <c r="G98" s="200"/>
      <c r="H98" s="200"/>
      <c r="I98" s="201"/>
      <c r="J98" s="202">
        <f>J125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505</v>
      </c>
      <c r="E99" s="200"/>
      <c r="F99" s="200"/>
      <c r="G99" s="200"/>
      <c r="H99" s="200"/>
      <c r="I99" s="201"/>
      <c r="J99" s="202">
        <f>J129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121</v>
      </c>
      <c r="E100" s="200"/>
      <c r="F100" s="200"/>
      <c r="G100" s="200"/>
      <c r="H100" s="200"/>
      <c r="I100" s="201"/>
      <c r="J100" s="202">
        <f>J137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122</v>
      </c>
      <c r="E101" s="200"/>
      <c r="F101" s="200"/>
      <c r="G101" s="200"/>
      <c r="H101" s="200"/>
      <c r="I101" s="201"/>
      <c r="J101" s="202">
        <f>J151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506</v>
      </c>
      <c r="E102" s="200"/>
      <c r="F102" s="200"/>
      <c r="G102" s="200"/>
      <c r="H102" s="200"/>
      <c r="I102" s="201"/>
      <c r="J102" s="202">
        <f>J160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98"/>
      <c r="D103" s="199" t="s">
        <v>508</v>
      </c>
      <c r="E103" s="200"/>
      <c r="F103" s="200"/>
      <c r="G103" s="200"/>
      <c r="H103" s="200"/>
      <c r="I103" s="201"/>
      <c r="J103" s="202">
        <f>J164</f>
        <v>0</v>
      </c>
      <c r="K103" s="198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141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180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183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125</v>
      </c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5.5" customHeight="1">
      <c r="A113" s="35"/>
      <c r="B113" s="36"/>
      <c r="C113" s="37"/>
      <c r="D113" s="37"/>
      <c r="E113" s="184" t="str">
        <f>E7</f>
        <v>Gymnázium Blansko - rekonstrukce, rozvodů teplé a studené vody, odpadů,topné soustavy a kotelny</v>
      </c>
      <c r="F113" s="29"/>
      <c r="G113" s="29"/>
      <c r="H113" s="29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106</v>
      </c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7" customHeight="1">
      <c r="A115" s="35"/>
      <c r="B115" s="36"/>
      <c r="C115" s="37"/>
      <c r="D115" s="37"/>
      <c r="E115" s="73" t="str">
        <f>E9</f>
        <v xml:space="preserve">spojovaci krcek - Gymnázium Blansko - rekonstrukce rozvodů teplé a studené vody, odpadů, topné soustavy a kotelny </v>
      </c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F12</f>
        <v xml:space="preserve">Gymnázium Blansko, příspěvková organizace,Seifert </v>
      </c>
      <c r="G117" s="37"/>
      <c r="H117" s="37"/>
      <c r="I117" s="144" t="s">
        <v>22</v>
      </c>
      <c r="J117" s="76" t="str">
        <f>IF(J12="","",J12)</f>
        <v>24. 9. 2019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14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7.9" customHeight="1">
      <c r="A119" s="35"/>
      <c r="B119" s="36"/>
      <c r="C119" s="29" t="s">
        <v>24</v>
      </c>
      <c r="D119" s="37"/>
      <c r="E119" s="37"/>
      <c r="F119" s="24" t="str">
        <f>E15</f>
        <v xml:space="preserve">Gymnázium Blansko, příspěvková organizace,Seifert </v>
      </c>
      <c r="G119" s="37"/>
      <c r="H119" s="37"/>
      <c r="I119" s="144" t="s">
        <v>29</v>
      </c>
      <c r="J119" s="33" t="str">
        <f>E21</f>
        <v>V-PROJEKT Prostějov, v.o.s.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27</v>
      </c>
      <c r="D120" s="37"/>
      <c r="E120" s="37"/>
      <c r="F120" s="24" t="str">
        <f>IF(E18="","",E18)</f>
        <v>Vyplň údaj</v>
      </c>
      <c r="G120" s="37"/>
      <c r="H120" s="37"/>
      <c r="I120" s="144" t="s">
        <v>32</v>
      </c>
      <c r="J120" s="33" t="str">
        <f>E24</f>
        <v>Jungmann Adam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14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204"/>
      <c r="B122" s="205"/>
      <c r="C122" s="206" t="s">
        <v>126</v>
      </c>
      <c r="D122" s="207" t="s">
        <v>61</v>
      </c>
      <c r="E122" s="207" t="s">
        <v>57</v>
      </c>
      <c r="F122" s="207" t="s">
        <v>58</v>
      </c>
      <c r="G122" s="207" t="s">
        <v>127</v>
      </c>
      <c r="H122" s="207" t="s">
        <v>128</v>
      </c>
      <c r="I122" s="208" t="s">
        <v>129</v>
      </c>
      <c r="J122" s="207" t="s">
        <v>111</v>
      </c>
      <c r="K122" s="209" t="s">
        <v>130</v>
      </c>
      <c r="L122" s="210"/>
      <c r="M122" s="97" t="s">
        <v>1</v>
      </c>
      <c r="N122" s="98" t="s">
        <v>40</v>
      </c>
      <c r="O122" s="98" t="s">
        <v>131</v>
      </c>
      <c r="P122" s="98" t="s">
        <v>132</v>
      </c>
      <c r="Q122" s="98" t="s">
        <v>133</v>
      </c>
      <c r="R122" s="98" t="s">
        <v>134</v>
      </c>
      <c r="S122" s="98" t="s">
        <v>135</v>
      </c>
      <c r="T122" s="99" t="s">
        <v>136</v>
      </c>
      <c r="U122" s="204"/>
      <c r="V122" s="204"/>
      <c r="W122" s="204"/>
      <c r="X122" s="204"/>
      <c r="Y122" s="204"/>
      <c r="Z122" s="204"/>
      <c r="AA122" s="204"/>
      <c r="AB122" s="204"/>
      <c r="AC122" s="204"/>
      <c r="AD122" s="204"/>
      <c r="AE122" s="204"/>
    </row>
    <row r="123" s="2" customFormat="1" ht="22.8" customHeight="1">
      <c r="A123" s="35"/>
      <c r="B123" s="36"/>
      <c r="C123" s="104" t="s">
        <v>137</v>
      </c>
      <c r="D123" s="37"/>
      <c r="E123" s="37"/>
      <c r="F123" s="37"/>
      <c r="G123" s="37"/>
      <c r="H123" s="37"/>
      <c r="I123" s="141"/>
      <c r="J123" s="211">
        <f>BK123</f>
        <v>0</v>
      </c>
      <c r="K123" s="37"/>
      <c r="L123" s="41"/>
      <c r="M123" s="100"/>
      <c r="N123" s="212"/>
      <c r="O123" s="101"/>
      <c r="P123" s="213">
        <f>P124</f>
        <v>0</v>
      </c>
      <c r="Q123" s="101"/>
      <c r="R123" s="213">
        <f>R124</f>
        <v>0.61109599999999997</v>
      </c>
      <c r="S123" s="101"/>
      <c r="T123" s="214">
        <f>T124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75</v>
      </c>
      <c r="AU123" s="14" t="s">
        <v>113</v>
      </c>
      <c r="BK123" s="215">
        <f>BK124</f>
        <v>0</v>
      </c>
    </row>
    <row r="124" s="12" customFormat="1" ht="25.92" customHeight="1">
      <c r="A124" s="12"/>
      <c r="B124" s="216"/>
      <c r="C124" s="217"/>
      <c r="D124" s="218" t="s">
        <v>75</v>
      </c>
      <c r="E124" s="219" t="s">
        <v>138</v>
      </c>
      <c r="F124" s="219" t="s">
        <v>138</v>
      </c>
      <c r="G124" s="217"/>
      <c r="H124" s="217"/>
      <c r="I124" s="220"/>
      <c r="J124" s="221">
        <f>BK124</f>
        <v>0</v>
      </c>
      <c r="K124" s="217"/>
      <c r="L124" s="222"/>
      <c r="M124" s="223"/>
      <c r="N124" s="224"/>
      <c r="O124" s="224"/>
      <c r="P124" s="225">
        <f>P125+P129+P137+P151+P160+P164</f>
        <v>0</v>
      </c>
      <c r="Q124" s="224"/>
      <c r="R124" s="225">
        <f>R125+R129+R137+R151+R160+R164</f>
        <v>0.61109599999999997</v>
      </c>
      <c r="S124" s="224"/>
      <c r="T124" s="226">
        <f>T125+T129+T137+T151+T160+T164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7" t="s">
        <v>86</v>
      </c>
      <c r="AT124" s="228" t="s">
        <v>75</v>
      </c>
      <c r="AU124" s="228" t="s">
        <v>76</v>
      </c>
      <c r="AY124" s="227" t="s">
        <v>139</v>
      </c>
      <c r="BK124" s="229">
        <f>BK125+BK129+BK137+BK151+BK160+BK164</f>
        <v>0</v>
      </c>
    </row>
    <row r="125" s="12" customFormat="1" ht="22.8" customHeight="1">
      <c r="A125" s="12"/>
      <c r="B125" s="216"/>
      <c r="C125" s="217"/>
      <c r="D125" s="218" t="s">
        <v>75</v>
      </c>
      <c r="E125" s="230" t="s">
        <v>140</v>
      </c>
      <c r="F125" s="230" t="s">
        <v>141</v>
      </c>
      <c r="G125" s="217"/>
      <c r="H125" s="217"/>
      <c r="I125" s="220"/>
      <c r="J125" s="231">
        <f>BK125</f>
        <v>0</v>
      </c>
      <c r="K125" s="217"/>
      <c r="L125" s="222"/>
      <c r="M125" s="223"/>
      <c r="N125" s="224"/>
      <c r="O125" s="224"/>
      <c r="P125" s="225">
        <f>SUM(P126:P128)</f>
        <v>0</v>
      </c>
      <c r="Q125" s="224"/>
      <c r="R125" s="225">
        <f>SUM(R126:R128)</f>
        <v>0.0076</v>
      </c>
      <c r="S125" s="224"/>
      <c r="T125" s="226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7" t="s">
        <v>86</v>
      </c>
      <c r="AT125" s="228" t="s">
        <v>75</v>
      </c>
      <c r="AU125" s="228" t="s">
        <v>84</v>
      </c>
      <c r="AY125" s="227" t="s">
        <v>139</v>
      </c>
      <c r="BK125" s="229">
        <f>SUM(BK126:BK128)</f>
        <v>0</v>
      </c>
    </row>
    <row r="126" s="2" customFormat="1" ht="24" customHeight="1">
      <c r="A126" s="35"/>
      <c r="B126" s="36"/>
      <c r="C126" s="257" t="s">
        <v>1582</v>
      </c>
      <c r="D126" s="257" t="s">
        <v>512</v>
      </c>
      <c r="E126" s="258" t="s">
        <v>526</v>
      </c>
      <c r="F126" s="259" t="s">
        <v>527</v>
      </c>
      <c r="G126" s="260" t="s">
        <v>145</v>
      </c>
      <c r="H126" s="261">
        <v>20</v>
      </c>
      <c r="I126" s="262"/>
      <c r="J126" s="263">
        <f>ROUND(I126*H126,2)</f>
        <v>0</v>
      </c>
      <c r="K126" s="259" t="s">
        <v>146</v>
      </c>
      <c r="L126" s="264"/>
      <c r="M126" s="265" t="s">
        <v>1</v>
      </c>
      <c r="N126" s="266" t="s">
        <v>41</v>
      </c>
      <c r="O126" s="88"/>
      <c r="P126" s="241">
        <f>O126*H126</f>
        <v>0</v>
      </c>
      <c r="Q126" s="241">
        <v>0.00029</v>
      </c>
      <c r="R126" s="241">
        <f>Q126*H126</f>
        <v>0.0057999999999999996</v>
      </c>
      <c r="S126" s="241">
        <v>0</v>
      </c>
      <c r="T126" s="242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3" t="s">
        <v>281</v>
      </c>
      <c r="AT126" s="243" t="s">
        <v>512</v>
      </c>
      <c r="AU126" s="243" t="s">
        <v>86</v>
      </c>
      <c r="AY126" s="14" t="s">
        <v>139</v>
      </c>
      <c r="BE126" s="244">
        <f>IF(N126="základní",J126,0)</f>
        <v>0</v>
      </c>
      <c r="BF126" s="244">
        <f>IF(N126="snížená",J126,0)</f>
        <v>0</v>
      </c>
      <c r="BG126" s="244">
        <f>IF(N126="zákl. přenesená",J126,0)</f>
        <v>0</v>
      </c>
      <c r="BH126" s="244">
        <f>IF(N126="sníž. přenesená",J126,0)</f>
        <v>0</v>
      </c>
      <c r="BI126" s="244">
        <f>IF(N126="nulová",J126,0)</f>
        <v>0</v>
      </c>
      <c r="BJ126" s="14" t="s">
        <v>84</v>
      </c>
      <c r="BK126" s="244">
        <f>ROUND(I126*H126,2)</f>
        <v>0</v>
      </c>
      <c r="BL126" s="14" t="s">
        <v>147</v>
      </c>
      <c r="BM126" s="243" t="s">
        <v>1993</v>
      </c>
    </row>
    <row r="127" s="2" customFormat="1" ht="24" customHeight="1">
      <c r="A127" s="35"/>
      <c r="B127" s="36"/>
      <c r="C127" s="232" t="s">
        <v>159</v>
      </c>
      <c r="D127" s="232" t="s">
        <v>142</v>
      </c>
      <c r="E127" s="233" t="s">
        <v>553</v>
      </c>
      <c r="F127" s="234" t="s">
        <v>554</v>
      </c>
      <c r="G127" s="235" t="s">
        <v>145</v>
      </c>
      <c r="H127" s="236">
        <v>20</v>
      </c>
      <c r="I127" s="237"/>
      <c r="J127" s="238">
        <f>ROUND(I127*H127,2)</f>
        <v>0</v>
      </c>
      <c r="K127" s="234" t="s">
        <v>146</v>
      </c>
      <c r="L127" s="41"/>
      <c r="M127" s="239" t="s">
        <v>1</v>
      </c>
      <c r="N127" s="240" t="s">
        <v>41</v>
      </c>
      <c r="O127" s="88"/>
      <c r="P127" s="241">
        <f>O127*H127</f>
        <v>0</v>
      </c>
      <c r="Q127" s="241">
        <v>9.0000000000000006E-05</v>
      </c>
      <c r="R127" s="241">
        <f>Q127*H127</f>
        <v>0.0018000000000000002</v>
      </c>
      <c r="S127" s="241">
        <v>0</v>
      </c>
      <c r="T127" s="24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3" t="s">
        <v>147</v>
      </c>
      <c r="AT127" s="243" t="s">
        <v>142</v>
      </c>
      <c r="AU127" s="243" t="s">
        <v>86</v>
      </c>
      <c r="AY127" s="14" t="s">
        <v>139</v>
      </c>
      <c r="BE127" s="244">
        <f>IF(N127="základní",J127,0)</f>
        <v>0</v>
      </c>
      <c r="BF127" s="244">
        <f>IF(N127="snížená",J127,0)</f>
        <v>0</v>
      </c>
      <c r="BG127" s="244">
        <f>IF(N127="zákl. přenesená",J127,0)</f>
        <v>0</v>
      </c>
      <c r="BH127" s="244">
        <f>IF(N127="sníž. přenesená",J127,0)</f>
        <v>0</v>
      </c>
      <c r="BI127" s="244">
        <f>IF(N127="nulová",J127,0)</f>
        <v>0</v>
      </c>
      <c r="BJ127" s="14" t="s">
        <v>84</v>
      </c>
      <c r="BK127" s="244">
        <f>ROUND(I127*H127,2)</f>
        <v>0</v>
      </c>
      <c r="BL127" s="14" t="s">
        <v>147</v>
      </c>
      <c r="BM127" s="243" t="s">
        <v>1573</v>
      </c>
    </row>
    <row r="128" s="2" customFormat="1" ht="24" customHeight="1">
      <c r="A128" s="35"/>
      <c r="B128" s="36"/>
      <c r="C128" s="232" t="s">
        <v>163</v>
      </c>
      <c r="D128" s="232" t="s">
        <v>142</v>
      </c>
      <c r="E128" s="233" t="s">
        <v>153</v>
      </c>
      <c r="F128" s="234" t="s">
        <v>562</v>
      </c>
      <c r="G128" s="235" t="s">
        <v>155</v>
      </c>
      <c r="H128" s="236">
        <v>0.0080000000000000002</v>
      </c>
      <c r="I128" s="237"/>
      <c r="J128" s="238">
        <f>ROUND(I128*H128,2)</f>
        <v>0</v>
      </c>
      <c r="K128" s="234" t="s">
        <v>146</v>
      </c>
      <c r="L128" s="41"/>
      <c r="M128" s="239" t="s">
        <v>1</v>
      </c>
      <c r="N128" s="240" t="s">
        <v>41</v>
      </c>
      <c r="O128" s="88"/>
      <c r="P128" s="241">
        <f>O128*H128</f>
        <v>0</v>
      </c>
      <c r="Q128" s="241">
        <v>0</v>
      </c>
      <c r="R128" s="241">
        <f>Q128*H128</f>
        <v>0</v>
      </c>
      <c r="S128" s="241">
        <v>0</v>
      </c>
      <c r="T128" s="24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3" t="s">
        <v>147</v>
      </c>
      <c r="AT128" s="243" t="s">
        <v>142</v>
      </c>
      <c r="AU128" s="243" t="s">
        <v>86</v>
      </c>
      <c r="AY128" s="14" t="s">
        <v>139</v>
      </c>
      <c r="BE128" s="244">
        <f>IF(N128="základní",J128,0)</f>
        <v>0</v>
      </c>
      <c r="BF128" s="244">
        <f>IF(N128="snížená",J128,0)</f>
        <v>0</v>
      </c>
      <c r="BG128" s="244">
        <f>IF(N128="zákl. přenesená",J128,0)</f>
        <v>0</v>
      </c>
      <c r="BH128" s="244">
        <f>IF(N128="sníž. přenesená",J128,0)</f>
        <v>0</v>
      </c>
      <c r="BI128" s="244">
        <f>IF(N128="nulová",J128,0)</f>
        <v>0</v>
      </c>
      <c r="BJ128" s="14" t="s">
        <v>84</v>
      </c>
      <c r="BK128" s="244">
        <f>ROUND(I128*H128,2)</f>
        <v>0</v>
      </c>
      <c r="BL128" s="14" t="s">
        <v>147</v>
      </c>
      <c r="BM128" s="243" t="s">
        <v>1577</v>
      </c>
    </row>
    <row r="129" s="12" customFormat="1" ht="22.8" customHeight="1">
      <c r="A129" s="12"/>
      <c r="B129" s="216"/>
      <c r="C129" s="217"/>
      <c r="D129" s="218" t="s">
        <v>75</v>
      </c>
      <c r="E129" s="230" t="s">
        <v>245</v>
      </c>
      <c r="F129" s="230" t="s">
        <v>923</v>
      </c>
      <c r="G129" s="217"/>
      <c r="H129" s="217"/>
      <c r="I129" s="220"/>
      <c r="J129" s="231">
        <f>BK129</f>
        <v>0</v>
      </c>
      <c r="K129" s="217"/>
      <c r="L129" s="222"/>
      <c r="M129" s="223"/>
      <c r="N129" s="224"/>
      <c r="O129" s="224"/>
      <c r="P129" s="225">
        <f>SUM(P130:P136)</f>
        <v>0</v>
      </c>
      <c r="Q129" s="224"/>
      <c r="R129" s="225">
        <f>SUM(R130:R136)</f>
        <v>0.096800000000000011</v>
      </c>
      <c r="S129" s="224"/>
      <c r="T129" s="226">
        <f>SUM(T130:T136)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7" t="s">
        <v>86</v>
      </c>
      <c r="AT129" s="228" t="s">
        <v>75</v>
      </c>
      <c r="AU129" s="228" t="s">
        <v>84</v>
      </c>
      <c r="AY129" s="227" t="s">
        <v>139</v>
      </c>
      <c r="BK129" s="229">
        <f>SUM(BK130:BK136)</f>
        <v>0</v>
      </c>
    </row>
    <row r="130" s="2" customFormat="1" ht="24" customHeight="1">
      <c r="A130" s="35"/>
      <c r="B130" s="36"/>
      <c r="C130" s="232" t="s">
        <v>673</v>
      </c>
      <c r="D130" s="232" t="s">
        <v>142</v>
      </c>
      <c r="E130" s="233" t="s">
        <v>1994</v>
      </c>
      <c r="F130" s="234" t="s">
        <v>1995</v>
      </c>
      <c r="G130" s="235" t="s">
        <v>145</v>
      </c>
      <c r="H130" s="236">
        <v>7</v>
      </c>
      <c r="I130" s="237"/>
      <c r="J130" s="238">
        <f>ROUND(I130*H130,2)</f>
        <v>0</v>
      </c>
      <c r="K130" s="234" t="s">
        <v>146</v>
      </c>
      <c r="L130" s="41"/>
      <c r="M130" s="239" t="s">
        <v>1</v>
      </c>
      <c r="N130" s="240" t="s">
        <v>41</v>
      </c>
      <c r="O130" s="88"/>
      <c r="P130" s="241">
        <f>O130*H130</f>
        <v>0</v>
      </c>
      <c r="Q130" s="241">
        <v>0.00050000000000000001</v>
      </c>
      <c r="R130" s="241">
        <f>Q130*H130</f>
        <v>0.0035000000000000001</v>
      </c>
      <c r="S130" s="241">
        <v>0</v>
      </c>
      <c r="T130" s="24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3" t="s">
        <v>147</v>
      </c>
      <c r="AT130" s="243" t="s">
        <v>142</v>
      </c>
      <c r="AU130" s="243" t="s">
        <v>86</v>
      </c>
      <c r="AY130" s="14" t="s">
        <v>139</v>
      </c>
      <c r="BE130" s="244">
        <f>IF(N130="základní",J130,0)</f>
        <v>0</v>
      </c>
      <c r="BF130" s="244">
        <f>IF(N130="snížená",J130,0)</f>
        <v>0</v>
      </c>
      <c r="BG130" s="244">
        <f>IF(N130="zákl. přenesená",J130,0)</f>
        <v>0</v>
      </c>
      <c r="BH130" s="244">
        <f>IF(N130="sníž. přenesená",J130,0)</f>
        <v>0</v>
      </c>
      <c r="BI130" s="244">
        <f>IF(N130="nulová",J130,0)</f>
        <v>0</v>
      </c>
      <c r="BJ130" s="14" t="s">
        <v>84</v>
      </c>
      <c r="BK130" s="244">
        <f>ROUND(I130*H130,2)</f>
        <v>0</v>
      </c>
      <c r="BL130" s="14" t="s">
        <v>147</v>
      </c>
      <c r="BM130" s="243" t="s">
        <v>1996</v>
      </c>
    </row>
    <row r="131" s="2" customFormat="1" ht="24" customHeight="1">
      <c r="A131" s="35"/>
      <c r="B131" s="36"/>
      <c r="C131" s="232" t="s">
        <v>675</v>
      </c>
      <c r="D131" s="232" t="s">
        <v>142</v>
      </c>
      <c r="E131" s="233" t="s">
        <v>1997</v>
      </c>
      <c r="F131" s="234" t="s">
        <v>1998</v>
      </c>
      <c r="G131" s="235" t="s">
        <v>145</v>
      </c>
      <c r="H131" s="236">
        <v>72</v>
      </c>
      <c r="I131" s="237"/>
      <c r="J131" s="238">
        <f>ROUND(I131*H131,2)</f>
        <v>0</v>
      </c>
      <c r="K131" s="234" t="s">
        <v>146</v>
      </c>
      <c r="L131" s="41"/>
      <c r="M131" s="239" t="s">
        <v>1</v>
      </c>
      <c r="N131" s="240" t="s">
        <v>41</v>
      </c>
      <c r="O131" s="88"/>
      <c r="P131" s="241">
        <f>O131*H131</f>
        <v>0</v>
      </c>
      <c r="Q131" s="241">
        <v>0.00092000000000000003</v>
      </c>
      <c r="R131" s="241">
        <f>Q131*H131</f>
        <v>0.066240000000000007</v>
      </c>
      <c r="S131" s="241">
        <v>0</v>
      </c>
      <c r="T131" s="24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3" t="s">
        <v>147</v>
      </c>
      <c r="AT131" s="243" t="s">
        <v>142</v>
      </c>
      <c r="AU131" s="243" t="s">
        <v>86</v>
      </c>
      <c r="AY131" s="14" t="s">
        <v>139</v>
      </c>
      <c r="BE131" s="244">
        <f>IF(N131="základní",J131,0)</f>
        <v>0</v>
      </c>
      <c r="BF131" s="244">
        <f>IF(N131="snížená",J131,0)</f>
        <v>0</v>
      </c>
      <c r="BG131" s="244">
        <f>IF(N131="zákl. přenesená",J131,0)</f>
        <v>0</v>
      </c>
      <c r="BH131" s="244">
        <f>IF(N131="sníž. přenesená",J131,0)</f>
        <v>0</v>
      </c>
      <c r="BI131" s="244">
        <f>IF(N131="nulová",J131,0)</f>
        <v>0</v>
      </c>
      <c r="BJ131" s="14" t="s">
        <v>84</v>
      </c>
      <c r="BK131" s="244">
        <f>ROUND(I131*H131,2)</f>
        <v>0</v>
      </c>
      <c r="BL131" s="14" t="s">
        <v>147</v>
      </c>
      <c r="BM131" s="243" t="s">
        <v>1999</v>
      </c>
    </row>
    <row r="132" s="2" customFormat="1" ht="24" customHeight="1">
      <c r="A132" s="35"/>
      <c r="B132" s="36"/>
      <c r="C132" s="232" t="s">
        <v>677</v>
      </c>
      <c r="D132" s="232" t="s">
        <v>142</v>
      </c>
      <c r="E132" s="233" t="s">
        <v>2000</v>
      </c>
      <c r="F132" s="234" t="s">
        <v>2001</v>
      </c>
      <c r="G132" s="235" t="s">
        <v>145</v>
      </c>
      <c r="H132" s="236">
        <v>20</v>
      </c>
      <c r="I132" s="237"/>
      <c r="J132" s="238">
        <f>ROUND(I132*H132,2)</f>
        <v>0</v>
      </c>
      <c r="K132" s="234" t="s">
        <v>146</v>
      </c>
      <c r="L132" s="41"/>
      <c r="M132" s="239" t="s">
        <v>1</v>
      </c>
      <c r="N132" s="240" t="s">
        <v>41</v>
      </c>
      <c r="O132" s="88"/>
      <c r="P132" s="241">
        <f>O132*H132</f>
        <v>0</v>
      </c>
      <c r="Q132" s="241">
        <v>0.0011900000000000001</v>
      </c>
      <c r="R132" s="241">
        <f>Q132*H132</f>
        <v>0.023800000000000002</v>
      </c>
      <c r="S132" s="241">
        <v>0</v>
      </c>
      <c r="T132" s="24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3" t="s">
        <v>147</v>
      </c>
      <c r="AT132" s="243" t="s">
        <v>142</v>
      </c>
      <c r="AU132" s="243" t="s">
        <v>86</v>
      </c>
      <c r="AY132" s="14" t="s">
        <v>139</v>
      </c>
      <c r="BE132" s="244">
        <f>IF(N132="základní",J132,0)</f>
        <v>0</v>
      </c>
      <c r="BF132" s="244">
        <f>IF(N132="snížená",J132,0)</f>
        <v>0</v>
      </c>
      <c r="BG132" s="244">
        <f>IF(N132="zákl. přenesená",J132,0)</f>
        <v>0</v>
      </c>
      <c r="BH132" s="244">
        <f>IF(N132="sníž. přenesená",J132,0)</f>
        <v>0</v>
      </c>
      <c r="BI132" s="244">
        <f>IF(N132="nulová",J132,0)</f>
        <v>0</v>
      </c>
      <c r="BJ132" s="14" t="s">
        <v>84</v>
      </c>
      <c r="BK132" s="244">
        <f>ROUND(I132*H132,2)</f>
        <v>0</v>
      </c>
      <c r="BL132" s="14" t="s">
        <v>147</v>
      </c>
      <c r="BM132" s="243" t="s">
        <v>2002</v>
      </c>
    </row>
    <row r="133" s="2" customFormat="1" ht="16.5" customHeight="1">
      <c r="A133" s="35"/>
      <c r="B133" s="36"/>
      <c r="C133" s="232" t="s">
        <v>241</v>
      </c>
      <c r="D133" s="232" t="s">
        <v>142</v>
      </c>
      <c r="E133" s="233" t="s">
        <v>983</v>
      </c>
      <c r="F133" s="234" t="s">
        <v>984</v>
      </c>
      <c r="G133" s="235" t="s">
        <v>166</v>
      </c>
      <c r="H133" s="236">
        <v>2</v>
      </c>
      <c r="I133" s="237"/>
      <c r="J133" s="238">
        <f>ROUND(I133*H133,2)</f>
        <v>0</v>
      </c>
      <c r="K133" s="234" t="s">
        <v>146</v>
      </c>
      <c r="L133" s="41"/>
      <c r="M133" s="239" t="s">
        <v>1</v>
      </c>
      <c r="N133" s="240" t="s">
        <v>41</v>
      </c>
      <c r="O133" s="88"/>
      <c r="P133" s="241">
        <f>O133*H133</f>
        <v>0</v>
      </c>
      <c r="Q133" s="241">
        <v>0.0016299999999999999</v>
      </c>
      <c r="R133" s="241">
        <f>Q133*H133</f>
        <v>0.0032599999999999999</v>
      </c>
      <c r="S133" s="241">
        <v>0</v>
      </c>
      <c r="T133" s="24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3" t="s">
        <v>147</v>
      </c>
      <c r="AT133" s="243" t="s">
        <v>142</v>
      </c>
      <c r="AU133" s="243" t="s">
        <v>86</v>
      </c>
      <c r="AY133" s="14" t="s">
        <v>139</v>
      </c>
      <c r="BE133" s="244">
        <f>IF(N133="základní",J133,0)</f>
        <v>0</v>
      </c>
      <c r="BF133" s="244">
        <f>IF(N133="snížená",J133,0)</f>
        <v>0</v>
      </c>
      <c r="BG133" s="244">
        <f>IF(N133="zákl. přenesená",J133,0)</f>
        <v>0</v>
      </c>
      <c r="BH133" s="244">
        <f>IF(N133="sníž. přenesená",J133,0)</f>
        <v>0</v>
      </c>
      <c r="BI133" s="244">
        <f>IF(N133="nulová",J133,0)</f>
        <v>0</v>
      </c>
      <c r="BJ133" s="14" t="s">
        <v>84</v>
      </c>
      <c r="BK133" s="244">
        <f>ROUND(I133*H133,2)</f>
        <v>0</v>
      </c>
      <c r="BL133" s="14" t="s">
        <v>147</v>
      </c>
      <c r="BM133" s="243" t="s">
        <v>1638</v>
      </c>
    </row>
    <row r="134" s="2" customFormat="1" ht="24" customHeight="1">
      <c r="A134" s="35"/>
      <c r="B134" s="36"/>
      <c r="C134" s="232" t="s">
        <v>679</v>
      </c>
      <c r="D134" s="232" t="s">
        <v>142</v>
      </c>
      <c r="E134" s="233" t="s">
        <v>1640</v>
      </c>
      <c r="F134" s="234" t="s">
        <v>1641</v>
      </c>
      <c r="G134" s="235" t="s">
        <v>145</v>
      </c>
      <c r="H134" s="236">
        <v>99</v>
      </c>
      <c r="I134" s="237"/>
      <c r="J134" s="238">
        <f>ROUND(I134*H134,2)</f>
        <v>0</v>
      </c>
      <c r="K134" s="234" t="s">
        <v>146</v>
      </c>
      <c r="L134" s="41"/>
      <c r="M134" s="239" t="s">
        <v>1</v>
      </c>
      <c r="N134" s="240" t="s">
        <v>41</v>
      </c>
      <c r="O134" s="88"/>
      <c r="P134" s="241">
        <f>O134*H134</f>
        <v>0</v>
      </c>
      <c r="Q134" s="241">
        <v>0</v>
      </c>
      <c r="R134" s="241">
        <f>Q134*H134</f>
        <v>0</v>
      </c>
      <c r="S134" s="241">
        <v>0</v>
      </c>
      <c r="T134" s="24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3" t="s">
        <v>147</v>
      </c>
      <c r="AT134" s="243" t="s">
        <v>142</v>
      </c>
      <c r="AU134" s="243" t="s">
        <v>86</v>
      </c>
      <c r="AY134" s="14" t="s">
        <v>139</v>
      </c>
      <c r="BE134" s="244">
        <f>IF(N134="základní",J134,0)</f>
        <v>0</v>
      </c>
      <c r="BF134" s="244">
        <f>IF(N134="snížená",J134,0)</f>
        <v>0</v>
      </c>
      <c r="BG134" s="244">
        <f>IF(N134="zákl. přenesená",J134,0)</f>
        <v>0</v>
      </c>
      <c r="BH134" s="244">
        <f>IF(N134="sníž. přenesená",J134,0)</f>
        <v>0</v>
      </c>
      <c r="BI134" s="244">
        <f>IF(N134="nulová",J134,0)</f>
        <v>0</v>
      </c>
      <c r="BJ134" s="14" t="s">
        <v>84</v>
      </c>
      <c r="BK134" s="244">
        <f>ROUND(I134*H134,2)</f>
        <v>0</v>
      </c>
      <c r="BL134" s="14" t="s">
        <v>147</v>
      </c>
      <c r="BM134" s="243" t="s">
        <v>2003</v>
      </c>
    </row>
    <row r="135" s="2" customFormat="1" ht="24" customHeight="1">
      <c r="A135" s="35"/>
      <c r="B135" s="36"/>
      <c r="C135" s="232" t="s">
        <v>1542</v>
      </c>
      <c r="D135" s="232" t="s">
        <v>142</v>
      </c>
      <c r="E135" s="233" t="s">
        <v>1007</v>
      </c>
      <c r="F135" s="234" t="s">
        <v>1008</v>
      </c>
      <c r="G135" s="235" t="s">
        <v>155</v>
      </c>
      <c r="H135" s="236">
        <v>0.097000000000000003</v>
      </c>
      <c r="I135" s="237"/>
      <c r="J135" s="238">
        <f>ROUND(I135*H135,2)</f>
        <v>0</v>
      </c>
      <c r="K135" s="234" t="s">
        <v>146</v>
      </c>
      <c r="L135" s="41"/>
      <c r="M135" s="239" t="s">
        <v>1</v>
      </c>
      <c r="N135" s="240" t="s">
        <v>41</v>
      </c>
      <c r="O135" s="88"/>
      <c r="P135" s="241">
        <f>O135*H135</f>
        <v>0</v>
      </c>
      <c r="Q135" s="241">
        <v>0</v>
      </c>
      <c r="R135" s="241">
        <f>Q135*H135</f>
        <v>0</v>
      </c>
      <c r="S135" s="241">
        <v>0</v>
      </c>
      <c r="T135" s="24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3" t="s">
        <v>147</v>
      </c>
      <c r="AT135" s="243" t="s">
        <v>142</v>
      </c>
      <c r="AU135" s="243" t="s">
        <v>86</v>
      </c>
      <c r="AY135" s="14" t="s">
        <v>139</v>
      </c>
      <c r="BE135" s="244">
        <f>IF(N135="základní",J135,0)</f>
        <v>0</v>
      </c>
      <c r="BF135" s="244">
        <f>IF(N135="snížená",J135,0)</f>
        <v>0</v>
      </c>
      <c r="BG135" s="244">
        <f>IF(N135="zákl. přenesená",J135,0)</f>
        <v>0</v>
      </c>
      <c r="BH135" s="244">
        <f>IF(N135="sníž. přenesená",J135,0)</f>
        <v>0</v>
      </c>
      <c r="BI135" s="244">
        <f>IF(N135="nulová",J135,0)</f>
        <v>0</v>
      </c>
      <c r="BJ135" s="14" t="s">
        <v>84</v>
      </c>
      <c r="BK135" s="244">
        <f>ROUND(I135*H135,2)</f>
        <v>0</v>
      </c>
      <c r="BL135" s="14" t="s">
        <v>147</v>
      </c>
      <c r="BM135" s="243" t="s">
        <v>2004</v>
      </c>
    </row>
    <row r="136" s="2" customFormat="1" ht="24" customHeight="1">
      <c r="A136" s="35"/>
      <c r="B136" s="36"/>
      <c r="C136" s="232" t="s">
        <v>289</v>
      </c>
      <c r="D136" s="232" t="s">
        <v>142</v>
      </c>
      <c r="E136" s="233" t="s">
        <v>1011</v>
      </c>
      <c r="F136" s="234" t="s">
        <v>1012</v>
      </c>
      <c r="G136" s="235" t="s">
        <v>155</v>
      </c>
      <c r="H136" s="236">
        <v>0.097000000000000003</v>
      </c>
      <c r="I136" s="237"/>
      <c r="J136" s="238">
        <f>ROUND(I136*H136,2)</f>
        <v>0</v>
      </c>
      <c r="K136" s="234" t="s">
        <v>146</v>
      </c>
      <c r="L136" s="41"/>
      <c r="M136" s="239" t="s">
        <v>1</v>
      </c>
      <c r="N136" s="240" t="s">
        <v>41</v>
      </c>
      <c r="O136" s="88"/>
      <c r="P136" s="241">
        <f>O136*H136</f>
        <v>0</v>
      </c>
      <c r="Q136" s="241">
        <v>0</v>
      </c>
      <c r="R136" s="241">
        <f>Q136*H136</f>
        <v>0</v>
      </c>
      <c r="S136" s="241">
        <v>0</v>
      </c>
      <c r="T136" s="24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3" t="s">
        <v>147</v>
      </c>
      <c r="AT136" s="243" t="s">
        <v>142</v>
      </c>
      <c r="AU136" s="243" t="s">
        <v>86</v>
      </c>
      <c r="AY136" s="14" t="s">
        <v>139</v>
      </c>
      <c r="BE136" s="244">
        <f>IF(N136="základní",J136,0)</f>
        <v>0</v>
      </c>
      <c r="BF136" s="244">
        <f>IF(N136="snížená",J136,0)</f>
        <v>0</v>
      </c>
      <c r="BG136" s="244">
        <f>IF(N136="zákl. přenesená",J136,0)</f>
        <v>0</v>
      </c>
      <c r="BH136" s="244">
        <f>IF(N136="sníž. přenesená",J136,0)</f>
        <v>0</v>
      </c>
      <c r="BI136" s="244">
        <f>IF(N136="nulová",J136,0)</f>
        <v>0</v>
      </c>
      <c r="BJ136" s="14" t="s">
        <v>84</v>
      </c>
      <c r="BK136" s="244">
        <f>ROUND(I136*H136,2)</f>
        <v>0</v>
      </c>
      <c r="BL136" s="14" t="s">
        <v>147</v>
      </c>
      <c r="BM136" s="243" t="s">
        <v>1645</v>
      </c>
    </row>
    <row r="137" s="12" customFormat="1" ht="22.8" customHeight="1">
      <c r="A137" s="12"/>
      <c r="B137" s="216"/>
      <c r="C137" s="217"/>
      <c r="D137" s="218" t="s">
        <v>75</v>
      </c>
      <c r="E137" s="230" t="s">
        <v>267</v>
      </c>
      <c r="F137" s="230" t="s">
        <v>268</v>
      </c>
      <c r="G137" s="217"/>
      <c r="H137" s="217"/>
      <c r="I137" s="220"/>
      <c r="J137" s="231">
        <f>BK137</f>
        <v>0</v>
      </c>
      <c r="K137" s="217"/>
      <c r="L137" s="222"/>
      <c r="M137" s="223"/>
      <c r="N137" s="224"/>
      <c r="O137" s="224"/>
      <c r="P137" s="225">
        <f>SUM(P138:P150)</f>
        <v>0</v>
      </c>
      <c r="Q137" s="224"/>
      <c r="R137" s="225">
        <f>SUM(R138:R150)</f>
        <v>0.00316</v>
      </c>
      <c r="S137" s="224"/>
      <c r="T137" s="226">
        <f>SUM(T138:T150)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7" t="s">
        <v>86</v>
      </c>
      <c r="AT137" s="228" t="s">
        <v>75</v>
      </c>
      <c r="AU137" s="228" t="s">
        <v>84</v>
      </c>
      <c r="AY137" s="227" t="s">
        <v>139</v>
      </c>
      <c r="BK137" s="229">
        <f>SUM(BK138:BK150)</f>
        <v>0</v>
      </c>
    </row>
    <row r="138" s="2" customFormat="1" ht="16.5" customHeight="1">
      <c r="A138" s="35"/>
      <c r="B138" s="36"/>
      <c r="C138" s="232" t="s">
        <v>303</v>
      </c>
      <c r="D138" s="232" t="s">
        <v>142</v>
      </c>
      <c r="E138" s="233" t="s">
        <v>1067</v>
      </c>
      <c r="F138" s="234" t="s">
        <v>1068</v>
      </c>
      <c r="G138" s="235" t="s">
        <v>166</v>
      </c>
      <c r="H138" s="236">
        <v>2</v>
      </c>
      <c r="I138" s="237"/>
      <c r="J138" s="238">
        <f>ROUND(I138*H138,2)</f>
        <v>0</v>
      </c>
      <c r="K138" s="234" t="s">
        <v>146</v>
      </c>
      <c r="L138" s="41"/>
      <c r="M138" s="239" t="s">
        <v>1</v>
      </c>
      <c r="N138" s="240" t="s">
        <v>41</v>
      </c>
      <c r="O138" s="88"/>
      <c r="P138" s="241">
        <f>O138*H138</f>
        <v>0</v>
      </c>
      <c r="Q138" s="241">
        <v>3.0000000000000001E-05</v>
      </c>
      <c r="R138" s="241">
        <f>Q138*H138</f>
        <v>6.0000000000000002E-05</v>
      </c>
      <c r="S138" s="241">
        <v>0</v>
      </c>
      <c r="T138" s="24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3" t="s">
        <v>147</v>
      </c>
      <c r="AT138" s="243" t="s">
        <v>142</v>
      </c>
      <c r="AU138" s="243" t="s">
        <v>86</v>
      </c>
      <c r="AY138" s="14" t="s">
        <v>139</v>
      </c>
      <c r="BE138" s="244">
        <f>IF(N138="základní",J138,0)</f>
        <v>0</v>
      </c>
      <c r="BF138" s="244">
        <f>IF(N138="snížená",J138,0)</f>
        <v>0</v>
      </c>
      <c r="BG138" s="244">
        <f>IF(N138="zákl. přenesená",J138,0)</f>
        <v>0</v>
      </c>
      <c r="BH138" s="244">
        <f>IF(N138="sníž. přenesená",J138,0)</f>
        <v>0</v>
      </c>
      <c r="BI138" s="244">
        <f>IF(N138="nulová",J138,0)</f>
        <v>0</v>
      </c>
      <c r="BJ138" s="14" t="s">
        <v>84</v>
      </c>
      <c r="BK138" s="244">
        <f>ROUND(I138*H138,2)</f>
        <v>0</v>
      </c>
      <c r="BL138" s="14" t="s">
        <v>147</v>
      </c>
      <c r="BM138" s="243" t="s">
        <v>1649</v>
      </c>
    </row>
    <row r="139" s="2" customFormat="1" ht="16.5" customHeight="1">
      <c r="A139" s="35"/>
      <c r="B139" s="36"/>
      <c r="C139" s="232" t="s">
        <v>1575</v>
      </c>
      <c r="D139" s="232" t="s">
        <v>142</v>
      </c>
      <c r="E139" s="233" t="s">
        <v>2005</v>
      </c>
      <c r="F139" s="234" t="s">
        <v>2006</v>
      </c>
      <c r="G139" s="235" t="s">
        <v>166</v>
      </c>
      <c r="H139" s="236">
        <v>2</v>
      </c>
      <c r="I139" s="237"/>
      <c r="J139" s="238">
        <f>ROUND(I139*H139,2)</f>
        <v>0</v>
      </c>
      <c r="K139" s="234" t="s">
        <v>146</v>
      </c>
      <c r="L139" s="41"/>
      <c r="M139" s="239" t="s">
        <v>1</v>
      </c>
      <c r="N139" s="240" t="s">
        <v>41</v>
      </c>
      <c r="O139" s="88"/>
      <c r="P139" s="241">
        <f>O139*H139</f>
        <v>0</v>
      </c>
      <c r="Q139" s="241">
        <v>8.0000000000000007E-05</v>
      </c>
      <c r="R139" s="241">
        <f>Q139*H139</f>
        <v>0.00016000000000000001</v>
      </c>
      <c r="S139" s="241">
        <v>0</v>
      </c>
      <c r="T139" s="24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3" t="s">
        <v>147</v>
      </c>
      <c r="AT139" s="243" t="s">
        <v>142</v>
      </c>
      <c r="AU139" s="243" t="s">
        <v>86</v>
      </c>
      <c r="AY139" s="14" t="s">
        <v>139</v>
      </c>
      <c r="BE139" s="244">
        <f>IF(N139="základní",J139,0)</f>
        <v>0</v>
      </c>
      <c r="BF139" s="244">
        <f>IF(N139="snížená",J139,0)</f>
        <v>0</v>
      </c>
      <c r="BG139" s="244">
        <f>IF(N139="zákl. přenesená",J139,0)</f>
        <v>0</v>
      </c>
      <c r="BH139" s="244">
        <f>IF(N139="sníž. přenesená",J139,0)</f>
        <v>0</v>
      </c>
      <c r="BI139" s="244">
        <f>IF(N139="nulová",J139,0)</f>
        <v>0</v>
      </c>
      <c r="BJ139" s="14" t="s">
        <v>84</v>
      </c>
      <c r="BK139" s="244">
        <f>ROUND(I139*H139,2)</f>
        <v>0</v>
      </c>
      <c r="BL139" s="14" t="s">
        <v>147</v>
      </c>
      <c r="BM139" s="243" t="s">
        <v>2007</v>
      </c>
    </row>
    <row r="140" s="2" customFormat="1" ht="16.5" customHeight="1">
      <c r="A140" s="35"/>
      <c r="B140" s="36"/>
      <c r="C140" s="232" t="s">
        <v>696</v>
      </c>
      <c r="D140" s="232" t="s">
        <v>142</v>
      </c>
      <c r="E140" s="233" t="s">
        <v>1079</v>
      </c>
      <c r="F140" s="234" t="s">
        <v>1080</v>
      </c>
      <c r="G140" s="235" t="s">
        <v>166</v>
      </c>
      <c r="H140" s="236">
        <v>4</v>
      </c>
      <c r="I140" s="237"/>
      <c r="J140" s="238">
        <f>ROUND(I140*H140,2)</f>
        <v>0</v>
      </c>
      <c r="K140" s="234" t="s">
        <v>146</v>
      </c>
      <c r="L140" s="41"/>
      <c r="M140" s="239" t="s">
        <v>1</v>
      </c>
      <c r="N140" s="240" t="s">
        <v>41</v>
      </c>
      <c r="O140" s="88"/>
      <c r="P140" s="241">
        <f>O140*H140</f>
        <v>0</v>
      </c>
      <c r="Q140" s="241">
        <v>0.00010000000000000001</v>
      </c>
      <c r="R140" s="241">
        <f>Q140*H140</f>
        <v>0.00040000000000000002</v>
      </c>
      <c r="S140" s="241">
        <v>0</v>
      </c>
      <c r="T140" s="24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3" t="s">
        <v>147</v>
      </c>
      <c r="AT140" s="243" t="s">
        <v>142</v>
      </c>
      <c r="AU140" s="243" t="s">
        <v>86</v>
      </c>
      <c r="AY140" s="14" t="s">
        <v>139</v>
      </c>
      <c r="BE140" s="244">
        <f>IF(N140="základní",J140,0)</f>
        <v>0</v>
      </c>
      <c r="BF140" s="244">
        <f>IF(N140="snížená",J140,0)</f>
        <v>0</v>
      </c>
      <c r="BG140" s="244">
        <f>IF(N140="zákl. přenesená",J140,0)</f>
        <v>0</v>
      </c>
      <c r="BH140" s="244">
        <f>IF(N140="sníž. přenesená",J140,0)</f>
        <v>0</v>
      </c>
      <c r="BI140" s="244">
        <f>IF(N140="nulová",J140,0)</f>
        <v>0</v>
      </c>
      <c r="BJ140" s="14" t="s">
        <v>84</v>
      </c>
      <c r="BK140" s="244">
        <f>ROUND(I140*H140,2)</f>
        <v>0</v>
      </c>
      <c r="BL140" s="14" t="s">
        <v>147</v>
      </c>
      <c r="BM140" s="243" t="s">
        <v>2008</v>
      </c>
    </row>
    <row r="141" s="2" customFormat="1" ht="24" customHeight="1">
      <c r="A141" s="35"/>
      <c r="B141" s="36"/>
      <c r="C141" s="232" t="s">
        <v>700</v>
      </c>
      <c r="D141" s="232" t="s">
        <v>142</v>
      </c>
      <c r="E141" s="233" t="s">
        <v>2009</v>
      </c>
      <c r="F141" s="234" t="s">
        <v>2010</v>
      </c>
      <c r="G141" s="235" t="s">
        <v>166</v>
      </c>
      <c r="H141" s="236">
        <v>3</v>
      </c>
      <c r="I141" s="237"/>
      <c r="J141" s="238">
        <f>ROUND(I141*H141,2)</f>
        <v>0</v>
      </c>
      <c r="K141" s="234" t="s">
        <v>146</v>
      </c>
      <c r="L141" s="41"/>
      <c r="M141" s="239" t="s">
        <v>1</v>
      </c>
      <c r="N141" s="240" t="s">
        <v>41</v>
      </c>
      <c r="O141" s="88"/>
      <c r="P141" s="241">
        <f>O141*H141</f>
        <v>0</v>
      </c>
      <c r="Q141" s="241">
        <v>0</v>
      </c>
      <c r="R141" s="241">
        <f>Q141*H141</f>
        <v>0</v>
      </c>
      <c r="S141" s="241">
        <v>0</v>
      </c>
      <c r="T141" s="24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3" t="s">
        <v>147</v>
      </c>
      <c r="AT141" s="243" t="s">
        <v>142</v>
      </c>
      <c r="AU141" s="243" t="s">
        <v>86</v>
      </c>
      <c r="AY141" s="14" t="s">
        <v>139</v>
      </c>
      <c r="BE141" s="244">
        <f>IF(N141="základní",J141,0)</f>
        <v>0</v>
      </c>
      <c r="BF141" s="244">
        <f>IF(N141="snížená",J141,0)</f>
        <v>0</v>
      </c>
      <c r="BG141" s="244">
        <f>IF(N141="zákl. přenesená",J141,0)</f>
        <v>0</v>
      </c>
      <c r="BH141" s="244">
        <f>IF(N141="sníž. přenesená",J141,0)</f>
        <v>0</v>
      </c>
      <c r="BI141" s="244">
        <f>IF(N141="nulová",J141,0)</f>
        <v>0</v>
      </c>
      <c r="BJ141" s="14" t="s">
        <v>84</v>
      </c>
      <c r="BK141" s="244">
        <f>ROUND(I141*H141,2)</f>
        <v>0</v>
      </c>
      <c r="BL141" s="14" t="s">
        <v>147</v>
      </c>
      <c r="BM141" s="243" t="s">
        <v>2011</v>
      </c>
    </row>
    <row r="142" s="2" customFormat="1" ht="24" customHeight="1">
      <c r="A142" s="35"/>
      <c r="B142" s="36"/>
      <c r="C142" s="257" t="s">
        <v>216</v>
      </c>
      <c r="D142" s="257" t="s">
        <v>512</v>
      </c>
      <c r="E142" s="258" t="s">
        <v>1119</v>
      </c>
      <c r="F142" s="259" t="s">
        <v>1120</v>
      </c>
      <c r="G142" s="260" t="s">
        <v>166</v>
      </c>
      <c r="H142" s="261">
        <v>2</v>
      </c>
      <c r="I142" s="262"/>
      <c r="J142" s="263">
        <f>ROUND(I142*H142,2)</f>
        <v>0</v>
      </c>
      <c r="K142" s="259" t="s">
        <v>146</v>
      </c>
      <c r="L142" s="264"/>
      <c r="M142" s="265" t="s">
        <v>1</v>
      </c>
      <c r="N142" s="266" t="s">
        <v>41</v>
      </c>
      <c r="O142" s="88"/>
      <c r="P142" s="241">
        <f>O142*H142</f>
        <v>0</v>
      </c>
      <c r="Q142" s="241">
        <v>0.00022000000000000001</v>
      </c>
      <c r="R142" s="241">
        <f>Q142*H142</f>
        <v>0.00044000000000000002</v>
      </c>
      <c r="S142" s="241">
        <v>0</v>
      </c>
      <c r="T142" s="24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3" t="s">
        <v>281</v>
      </c>
      <c r="AT142" s="243" t="s">
        <v>512</v>
      </c>
      <c r="AU142" s="243" t="s">
        <v>86</v>
      </c>
      <c r="AY142" s="14" t="s">
        <v>139</v>
      </c>
      <c r="BE142" s="244">
        <f>IF(N142="základní",J142,0)</f>
        <v>0</v>
      </c>
      <c r="BF142" s="244">
        <f>IF(N142="snížená",J142,0)</f>
        <v>0</v>
      </c>
      <c r="BG142" s="244">
        <f>IF(N142="zákl. přenesená",J142,0)</f>
        <v>0</v>
      </c>
      <c r="BH142" s="244">
        <f>IF(N142="sníž. přenesená",J142,0)</f>
        <v>0</v>
      </c>
      <c r="BI142" s="244">
        <f>IF(N142="nulová",J142,0)</f>
        <v>0</v>
      </c>
      <c r="BJ142" s="14" t="s">
        <v>84</v>
      </c>
      <c r="BK142" s="244">
        <f>ROUND(I142*H142,2)</f>
        <v>0</v>
      </c>
      <c r="BL142" s="14" t="s">
        <v>147</v>
      </c>
      <c r="BM142" s="243" t="s">
        <v>1666</v>
      </c>
    </row>
    <row r="143" s="2" customFormat="1" ht="16.5" customHeight="1">
      <c r="A143" s="35"/>
      <c r="B143" s="36"/>
      <c r="C143" s="257" t="s">
        <v>633</v>
      </c>
      <c r="D143" s="257" t="s">
        <v>512</v>
      </c>
      <c r="E143" s="258" t="s">
        <v>2012</v>
      </c>
      <c r="F143" s="259" t="s">
        <v>2013</v>
      </c>
      <c r="G143" s="260" t="s">
        <v>627</v>
      </c>
      <c r="H143" s="261">
        <v>3</v>
      </c>
      <c r="I143" s="262"/>
      <c r="J143" s="263">
        <f>ROUND(I143*H143,2)</f>
        <v>0</v>
      </c>
      <c r="K143" s="259" t="s">
        <v>1</v>
      </c>
      <c r="L143" s="264"/>
      <c r="M143" s="265" t="s">
        <v>1</v>
      </c>
      <c r="N143" s="266" t="s">
        <v>41</v>
      </c>
      <c r="O143" s="88"/>
      <c r="P143" s="241">
        <f>O143*H143</f>
        <v>0</v>
      </c>
      <c r="Q143" s="241">
        <v>0</v>
      </c>
      <c r="R143" s="241">
        <f>Q143*H143</f>
        <v>0</v>
      </c>
      <c r="S143" s="241">
        <v>0</v>
      </c>
      <c r="T143" s="24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3" t="s">
        <v>281</v>
      </c>
      <c r="AT143" s="243" t="s">
        <v>512</v>
      </c>
      <c r="AU143" s="243" t="s">
        <v>86</v>
      </c>
      <c r="AY143" s="14" t="s">
        <v>139</v>
      </c>
      <c r="BE143" s="244">
        <f>IF(N143="základní",J143,0)</f>
        <v>0</v>
      </c>
      <c r="BF143" s="244">
        <f>IF(N143="snížená",J143,0)</f>
        <v>0</v>
      </c>
      <c r="BG143" s="244">
        <f>IF(N143="zákl. přenesená",J143,0)</f>
        <v>0</v>
      </c>
      <c r="BH143" s="244">
        <f>IF(N143="sníž. přenesená",J143,0)</f>
        <v>0</v>
      </c>
      <c r="BI143" s="244">
        <f>IF(N143="nulová",J143,0)</f>
        <v>0</v>
      </c>
      <c r="BJ143" s="14" t="s">
        <v>84</v>
      </c>
      <c r="BK143" s="244">
        <f>ROUND(I143*H143,2)</f>
        <v>0</v>
      </c>
      <c r="BL143" s="14" t="s">
        <v>147</v>
      </c>
      <c r="BM143" s="243" t="s">
        <v>2014</v>
      </c>
    </row>
    <row r="144" s="2" customFormat="1" ht="24" customHeight="1">
      <c r="A144" s="35"/>
      <c r="B144" s="36"/>
      <c r="C144" s="257" t="s">
        <v>641</v>
      </c>
      <c r="D144" s="257" t="s">
        <v>512</v>
      </c>
      <c r="E144" s="258" t="s">
        <v>2015</v>
      </c>
      <c r="F144" s="259" t="s">
        <v>2016</v>
      </c>
      <c r="G144" s="260" t="s">
        <v>627</v>
      </c>
      <c r="H144" s="261">
        <v>1</v>
      </c>
      <c r="I144" s="262"/>
      <c r="J144" s="263">
        <f>ROUND(I144*H144,2)</f>
        <v>0</v>
      </c>
      <c r="K144" s="259" t="s">
        <v>1</v>
      </c>
      <c r="L144" s="264"/>
      <c r="M144" s="265" t="s">
        <v>1</v>
      </c>
      <c r="N144" s="266" t="s">
        <v>41</v>
      </c>
      <c r="O144" s="88"/>
      <c r="P144" s="241">
        <f>O144*H144</f>
        <v>0</v>
      </c>
      <c r="Q144" s="241">
        <v>0.00035</v>
      </c>
      <c r="R144" s="241">
        <f>Q144*H144</f>
        <v>0.00035</v>
      </c>
      <c r="S144" s="241">
        <v>0</v>
      </c>
      <c r="T144" s="24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3" t="s">
        <v>281</v>
      </c>
      <c r="AT144" s="243" t="s">
        <v>512</v>
      </c>
      <c r="AU144" s="243" t="s">
        <v>86</v>
      </c>
      <c r="AY144" s="14" t="s">
        <v>139</v>
      </c>
      <c r="BE144" s="244">
        <f>IF(N144="základní",J144,0)</f>
        <v>0</v>
      </c>
      <c r="BF144" s="244">
        <f>IF(N144="snížená",J144,0)</f>
        <v>0</v>
      </c>
      <c r="BG144" s="244">
        <f>IF(N144="zákl. přenesená",J144,0)</f>
        <v>0</v>
      </c>
      <c r="BH144" s="244">
        <f>IF(N144="sníž. přenesená",J144,0)</f>
        <v>0</v>
      </c>
      <c r="BI144" s="244">
        <f>IF(N144="nulová",J144,0)</f>
        <v>0</v>
      </c>
      <c r="BJ144" s="14" t="s">
        <v>84</v>
      </c>
      <c r="BK144" s="244">
        <f>ROUND(I144*H144,2)</f>
        <v>0</v>
      </c>
      <c r="BL144" s="14" t="s">
        <v>147</v>
      </c>
      <c r="BM144" s="243" t="s">
        <v>2017</v>
      </c>
    </row>
    <row r="145" s="2" customFormat="1" ht="24" customHeight="1">
      <c r="A145" s="35"/>
      <c r="B145" s="36"/>
      <c r="C145" s="257" t="s">
        <v>1654</v>
      </c>
      <c r="D145" s="257" t="s">
        <v>512</v>
      </c>
      <c r="E145" s="258" t="s">
        <v>2018</v>
      </c>
      <c r="F145" s="259" t="s">
        <v>2019</v>
      </c>
      <c r="G145" s="260" t="s">
        <v>627</v>
      </c>
      <c r="H145" s="261">
        <v>2</v>
      </c>
      <c r="I145" s="262"/>
      <c r="J145" s="263">
        <f>ROUND(I145*H145,2)</f>
        <v>0</v>
      </c>
      <c r="K145" s="259" t="s">
        <v>1</v>
      </c>
      <c r="L145" s="264"/>
      <c r="M145" s="265" t="s">
        <v>1</v>
      </c>
      <c r="N145" s="266" t="s">
        <v>41</v>
      </c>
      <c r="O145" s="88"/>
      <c r="P145" s="241">
        <f>O145*H145</f>
        <v>0</v>
      </c>
      <c r="Q145" s="241">
        <v>0.00035</v>
      </c>
      <c r="R145" s="241">
        <f>Q145*H145</f>
        <v>0.00069999999999999999</v>
      </c>
      <c r="S145" s="241">
        <v>0</v>
      </c>
      <c r="T145" s="24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3" t="s">
        <v>281</v>
      </c>
      <c r="AT145" s="243" t="s">
        <v>512</v>
      </c>
      <c r="AU145" s="243" t="s">
        <v>86</v>
      </c>
      <c r="AY145" s="14" t="s">
        <v>139</v>
      </c>
      <c r="BE145" s="244">
        <f>IF(N145="základní",J145,0)</f>
        <v>0</v>
      </c>
      <c r="BF145" s="244">
        <f>IF(N145="snížená",J145,0)</f>
        <v>0</v>
      </c>
      <c r="BG145" s="244">
        <f>IF(N145="zákl. přenesená",J145,0)</f>
        <v>0</v>
      </c>
      <c r="BH145" s="244">
        <f>IF(N145="sníž. přenesená",J145,0)</f>
        <v>0</v>
      </c>
      <c r="BI145" s="244">
        <f>IF(N145="nulová",J145,0)</f>
        <v>0</v>
      </c>
      <c r="BJ145" s="14" t="s">
        <v>84</v>
      </c>
      <c r="BK145" s="244">
        <f>ROUND(I145*H145,2)</f>
        <v>0</v>
      </c>
      <c r="BL145" s="14" t="s">
        <v>147</v>
      </c>
      <c r="BM145" s="243" t="s">
        <v>2020</v>
      </c>
    </row>
    <row r="146" s="2" customFormat="1" ht="24" customHeight="1">
      <c r="A146" s="35"/>
      <c r="B146" s="36"/>
      <c r="C146" s="257" t="s">
        <v>649</v>
      </c>
      <c r="D146" s="257" t="s">
        <v>512</v>
      </c>
      <c r="E146" s="258" t="s">
        <v>2021</v>
      </c>
      <c r="F146" s="259" t="s">
        <v>2022</v>
      </c>
      <c r="G146" s="260" t="s">
        <v>627</v>
      </c>
      <c r="H146" s="261">
        <v>1</v>
      </c>
      <c r="I146" s="262"/>
      <c r="J146" s="263">
        <f>ROUND(I146*H146,2)</f>
        <v>0</v>
      </c>
      <c r="K146" s="259" t="s">
        <v>1</v>
      </c>
      <c r="L146" s="264"/>
      <c r="M146" s="265" t="s">
        <v>1</v>
      </c>
      <c r="N146" s="266" t="s">
        <v>41</v>
      </c>
      <c r="O146" s="88"/>
      <c r="P146" s="241">
        <f>O146*H146</f>
        <v>0</v>
      </c>
      <c r="Q146" s="241">
        <v>0.00035</v>
      </c>
      <c r="R146" s="241">
        <f>Q146*H146</f>
        <v>0.00035</v>
      </c>
      <c r="S146" s="241">
        <v>0</v>
      </c>
      <c r="T146" s="24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3" t="s">
        <v>281</v>
      </c>
      <c r="AT146" s="243" t="s">
        <v>512</v>
      </c>
      <c r="AU146" s="243" t="s">
        <v>86</v>
      </c>
      <c r="AY146" s="14" t="s">
        <v>139</v>
      </c>
      <c r="BE146" s="244">
        <f>IF(N146="základní",J146,0)</f>
        <v>0</v>
      </c>
      <c r="BF146" s="244">
        <f>IF(N146="snížená",J146,0)</f>
        <v>0</v>
      </c>
      <c r="BG146" s="244">
        <f>IF(N146="zákl. přenesená",J146,0)</f>
        <v>0</v>
      </c>
      <c r="BH146" s="244">
        <f>IF(N146="sníž. přenesená",J146,0)</f>
        <v>0</v>
      </c>
      <c r="BI146" s="244">
        <f>IF(N146="nulová",J146,0)</f>
        <v>0</v>
      </c>
      <c r="BJ146" s="14" t="s">
        <v>84</v>
      </c>
      <c r="BK146" s="244">
        <f>ROUND(I146*H146,2)</f>
        <v>0</v>
      </c>
      <c r="BL146" s="14" t="s">
        <v>147</v>
      </c>
      <c r="BM146" s="243" t="s">
        <v>2023</v>
      </c>
    </row>
    <row r="147" s="2" customFormat="1" ht="24" customHeight="1">
      <c r="A147" s="35"/>
      <c r="B147" s="36"/>
      <c r="C147" s="257" t="s">
        <v>657</v>
      </c>
      <c r="D147" s="257" t="s">
        <v>512</v>
      </c>
      <c r="E147" s="258" t="s">
        <v>2024</v>
      </c>
      <c r="F147" s="259" t="s">
        <v>2025</v>
      </c>
      <c r="G147" s="260" t="s">
        <v>627</v>
      </c>
      <c r="H147" s="261">
        <v>2</v>
      </c>
      <c r="I147" s="262"/>
      <c r="J147" s="263">
        <f>ROUND(I147*H147,2)</f>
        <v>0</v>
      </c>
      <c r="K147" s="259" t="s">
        <v>1</v>
      </c>
      <c r="L147" s="264"/>
      <c r="M147" s="265" t="s">
        <v>1</v>
      </c>
      <c r="N147" s="266" t="s">
        <v>41</v>
      </c>
      <c r="O147" s="88"/>
      <c r="P147" s="241">
        <f>O147*H147</f>
        <v>0</v>
      </c>
      <c r="Q147" s="241">
        <v>0.00035</v>
      </c>
      <c r="R147" s="241">
        <f>Q147*H147</f>
        <v>0.00069999999999999999</v>
      </c>
      <c r="S147" s="241">
        <v>0</v>
      </c>
      <c r="T147" s="24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3" t="s">
        <v>281</v>
      </c>
      <c r="AT147" s="243" t="s">
        <v>512</v>
      </c>
      <c r="AU147" s="243" t="s">
        <v>86</v>
      </c>
      <c r="AY147" s="14" t="s">
        <v>139</v>
      </c>
      <c r="BE147" s="244">
        <f>IF(N147="základní",J147,0)</f>
        <v>0</v>
      </c>
      <c r="BF147" s="244">
        <f>IF(N147="snížená",J147,0)</f>
        <v>0</v>
      </c>
      <c r="BG147" s="244">
        <f>IF(N147="zákl. přenesená",J147,0)</f>
        <v>0</v>
      </c>
      <c r="BH147" s="244">
        <f>IF(N147="sníž. přenesená",J147,0)</f>
        <v>0</v>
      </c>
      <c r="BI147" s="244">
        <f>IF(N147="nulová",J147,0)</f>
        <v>0</v>
      </c>
      <c r="BJ147" s="14" t="s">
        <v>84</v>
      </c>
      <c r="BK147" s="244">
        <f>ROUND(I147*H147,2)</f>
        <v>0</v>
      </c>
      <c r="BL147" s="14" t="s">
        <v>147</v>
      </c>
      <c r="BM147" s="243" t="s">
        <v>2026</v>
      </c>
    </row>
    <row r="148" s="2" customFormat="1" ht="24" customHeight="1">
      <c r="A148" s="35"/>
      <c r="B148" s="36"/>
      <c r="C148" s="257" t="s">
        <v>1505</v>
      </c>
      <c r="D148" s="257" t="s">
        <v>512</v>
      </c>
      <c r="E148" s="258" t="s">
        <v>2027</v>
      </c>
      <c r="F148" s="259" t="s">
        <v>2028</v>
      </c>
      <c r="G148" s="260" t="s">
        <v>627</v>
      </c>
      <c r="H148" s="261">
        <v>6</v>
      </c>
      <c r="I148" s="262"/>
      <c r="J148" s="263">
        <f>ROUND(I148*H148,2)</f>
        <v>0</v>
      </c>
      <c r="K148" s="259" t="s">
        <v>1</v>
      </c>
      <c r="L148" s="264"/>
      <c r="M148" s="265" t="s">
        <v>1</v>
      </c>
      <c r="N148" s="266" t="s">
        <v>41</v>
      </c>
      <c r="O148" s="88"/>
      <c r="P148" s="241">
        <f>O148*H148</f>
        <v>0</v>
      </c>
      <c r="Q148" s="241">
        <v>0</v>
      </c>
      <c r="R148" s="241">
        <f>Q148*H148</f>
        <v>0</v>
      </c>
      <c r="S148" s="241">
        <v>0</v>
      </c>
      <c r="T148" s="24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3" t="s">
        <v>281</v>
      </c>
      <c r="AT148" s="243" t="s">
        <v>512</v>
      </c>
      <c r="AU148" s="243" t="s">
        <v>86</v>
      </c>
      <c r="AY148" s="14" t="s">
        <v>139</v>
      </c>
      <c r="BE148" s="244">
        <f>IF(N148="základní",J148,0)</f>
        <v>0</v>
      </c>
      <c r="BF148" s="244">
        <f>IF(N148="snížená",J148,0)</f>
        <v>0</v>
      </c>
      <c r="BG148" s="244">
        <f>IF(N148="zákl. přenesená",J148,0)</f>
        <v>0</v>
      </c>
      <c r="BH148" s="244">
        <f>IF(N148="sníž. přenesená",J148,0)</f>
        <v>0</v>
      </c>
      <c r="BI148" s="244">
        <f>IF(N148="nulová",J148,0)</f>
        <v>0</v>
      </c>
      <c r="BJ148" s="14" t="s">
        <v>84</v>
      </c>
      <c r="BK148" s="244">
        <f>ROUND(I148*H148,2)</f>
        <v>0</v>
      </c>
      <c r="BL148" s="14" t="s">
        <v>147</v>
      </c>
      <c r="BM148" s="243" t="s">
        <v>2029</v>
      </c>
    </row>
    <row r="149" s="2" customFormat="1" ht="24" customHeight="1">
      <c r="A149" s="35"/>
      <c r="B149" s="36"/>
      <c r="C149" s="232" t="s">
        <v>1544</v>
      </c>
      <c r="D149" s="232" t="s">
        <v>142</v>
      </c>
      <c r="E149" s="233" t="s">
        <v>1185</v>
      </c>
      <c r="F149" s="234" t="s">
        <v>1186</v>
      </c>
      <c r="G149" s="235" t="s">
        <v>155</v>
      </c>
      <c r="H149" s="236">
        <v>0.0030000000000000001</v>
      </c>
      <c r="I149" s="237"/>
      <c r="J149" s="238">
        <f>ROUND(I149*H149,2)</f>
        <v>0</v>
      </c>
      <c r="K149" s="234" t="s">
        <v>146</v>
      </c>
      <c r="L149" s="41"/>
      <c r="M149" s="239" t="s">
        <v>1</v>
      </c>
      <c r="N149" s="240" t="s">
        <v>41</v>
      </c>
      <c r="O149" s="88"/>
      <c r="P149" s="241">
        <f>O149*H149</f>
        <v>0</v>
      </c>
      <c r="Q149" s="241">
        <v>0</v>
      </c>
      <c r="R149" s="241">
        <f>Q149*H149</f>
        <v>0</v>
      </c>
      <c r="S149" s="241">
        <v>0</v>
      </c>
      <c r="T149" s="24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3" t="s">
        <v>147</v>
      </c>
      <c r="AT149" s="243" t="s">
        <v>142</v>
      </c>
      <c r="AU149" s="243" t="s">
        <v>86</v>
      </c>
      <c r="AY149" s="14" t="s">
        <v>139</v>
      </c>
      <c r="BE149" s="244">
        <f>IF(N149="základní",J149,0)</f>
        <v>0</v>
      </c>
      <c r="BF149" s="244">
        <f>IF(N149="snížená",J149,0)</f>
        <v>0</v>
      </c>
      <c r="BG149" s="244">
        <f>IF(N149="zákl. přenesená",J149,0)</f>
        <v>0</v>
      </c>
      <c r="BH149" s="244">
        <f>IF(N149="sníž. přenesená",J149,0)</f>
        <v>0</v>
      </c>
      <c r="BI149" s="244">
        <f>IF(N149="nulová",J149,0)</f>
        <v>0</v>
      </c>
      <c r="BJ149" s="14" t="s">
        <v>84</v>
      </c>
      <c r="BK149" s="244">
        <f>ROUND(I149*H149,2)</f>
        <v>0</v>
      </c>
      <c r="BL149" s="14" t="s">
        <v>147</v>
      </c>
      <c r="BM149" s="243" t="s">
        <v>2030</v>
      </c>
    </row>
    <row r="150" s="2" customFormat="1" ht="24" customHeight="1">
      <c r="A150" s="35"/>
      <c r="B150" s="36"/>
      <c r="C150" s="232" t="s">
        <v>1700</v>
      </c>
      <c r="D150" s="232" t="s">
        <v>142</v>
      </c>
      <c r="E150" s="233" t="s">
        <v>1189</v>
      </c>
      <c r="F150" s="234" t="s">
        <v>1190</v>
      </c>
      <c r="G150" s="235" t="s">
        <v>155</v>
      </c>
      <c r="H150" s="236">
        <v>0.0030000000000000001</v>
      </c>
      <c r="I150" s="237"/>
      <c r="J150" s="238">
        <f>ROUND(I150*H150,2)</f>
        <v>0</v>
      </c>
      <c r="K150" s="234" t="s">
        <v>146</v>
      </c>
      <c r="L150" s="41"/>
      <c r="M150" s="239" t="s">
        <v>1</v>
      </c>
      <c r="N150" s="240" t="s">
        <v>41</v>
      </c>
      <c r="O150" s="88"/>
      <c r="P150" s="241">
        <f>O150*H150</f>
        <v>0</v>
      </c>
      <c r="Q150" s="241">
        <v>0</v>
      </c>
      <c r="R150" s="241">
        <f>Q150*H150</f>
        <v>0</v>
      </c>
      <c r="S150" s="241">
        <v>0</v>
      </c>
      <c r="T150" s="24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3" t="s">
        <v>147</v>
      </c>
      <c r="AT150" s="243" t="s">
        <v>142</v>
      </c>
      <c r="AU150" s="243" t="s">
        <v>86</v>
      </c>
      <c r="AY150" s="14" t="s">
        <v>139</v>
      </c>
      <c r="BE150" s="244">
        <f>IF(N150="základní",J150,0)</f>
        <v>0</v>
      </c>
      <c r="BF150" s="244">
        <f>IF(N150="snížená",J150,0)</f>
        <v>0</v>
      </c>
      <c r="BG150" s="244">
        <f>IF(N150="zákl. přenesená",J150,0)</f>
        <v>0</v>
      </c>
      <c r="BH150" s="244">
        <f>IF(N150="sníž. přenesená",J150,0)</f>
        <v>0</v>
      </c>
      <c r="BI150" s="244">
        <f>IF(N150="nulová",J150,0)</f>
        <v>0</v>
      </c>
      <c r="BJ150" s="14" t="s">
        <v>84</v>
      </c>
      <c r="BK150" s="244">
        <f>ROUND(I150*H150,2)</f>
        <v>0</v>
      </c>
      <c r="BL150" s="14" t="s">
        <v>147</v>
      </c>
      <c r="BM150" s="243" t="s">
        <v>1701</v>
      </c>
    </row>
    <row r="151" s="12" customFormat="1" ht="22.8" customHeight="1">
      <c r="A151" s="12"/>
      <c r="B151" s="216"/>
      <c r="C151" s="217"/>
      <c r="D151" s="218" t="s">
        <v>75</v>
      </c>
      <c r="E151" s="230" t="s">
        <v>301</v>
      </c>
      <c r="F151" s="230" t="s">
        <v>302</v>
      </c>
      <c r="G151" s="217"/>
      <c r="H151" s="217"/>
      <c r="I151" s="220"/>
      <c r="J151" s="231">
        <f>BK151</f>
        <v>0</v>
      </c>
      <c r="K151" s="217"/>
      <c r="L151" s="222"/>
      <c r="M151" s="223"/>
      <c r="N151" s="224"/>
      <c r="O151" s="224"/>
      <c r="P151" s="225">
        <f>SUM(P152:P159)</f>
        <v>0</v>
      </c>
      <c r="Q151" s="224"/>
      <c r="R151" s="225">
        <f>SUM(R152:R159)</f>
        <v>0.48213600000000001</v>
      </c>
      <c r="S151" s="224"/>
      <c r="T151" s="226">
        <f>SUM(T152:T159)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7" t="s">
        <v>86</v>
      </c>
      <c r="AT151" s="228" t="s">
        <v>75</v>
      </c>
      <c r="AU151" s="228" t="s">
        <v>84</v>
      </c>
      <c r="AY151" s="227" t="s">
        <v>139</v>
      </c>
      <c r="BK151" s="229">
        <f>SUM(BK152:BK159)</f>
        <v>0</v>
      </c>
    </row>
    <row r="152" s="2" customFormat="1" ht="24" customHeight="1">
      <c r="A152" s="35"/>
      <c r="B152" s="36"/>
      <c r="C152" s="232" t="s">
        <v>713</v>
      </c>
      <c r="D152" s="232" t="s">
        <v>142</v>
      </c>
      <c r="E152" s="233" t="s">
        <v>2031</v>
      </c>
      <c r="F152" s="234" t="s">
        <v>2032</v>
      </c>
      <c r="G152" s="235" t="s">
        <v>166</v>
      </c>
      <c r="H152" s="236">
        <v>3</v>
      </c>
      <c r="I152" s="237"/>
      <c r="J152" s="238">
        <f>ROUND(I152*H152,2)</f>
        <v>0</v>
      </c>
      <c r="K152" s="234" t="s">
        <v>146</v>
      </c>
      <c r="L152" s="41"/>
      <c r="M152" s="239" t="s">
        <v>1</v>
      </c>
      <c r="N152" s="240" t="s">
        <v>41</v>
      </c>
      <c r="O152" s="88"/>
      <c r="P152" s="241">
        <f>O152*H152</f>
        <v>0</v>
      </c>
      <c r="Q152" s="241">
        <v>0</v>
      </c>
      <c r="R152" s="241">
        <f>Q152*H152</f>
        <v>0</v>
      </c>
      <c r="S152" s="241">
        <v>0</v>
      </c>
      <c r="T152" s="24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3" t="s">
        <v>147</v>
      </c>
      <c r="AT152" s="243" t="s">
        <v>142</v>
      </c>
      <c r="AU152" s="243" t="s">
        <v>86</v>
      </c>
      <c r="AY152" s="14" t="s">
        <v>139</v>
      </c>
      <c r="BE152" s="244">
        <f>IF(N152="základní",J152,0)</f>
        <v>0</v>
      </c>
      <c r="BF152" s="244">
        <f>IF(N152="snížená",J152,0)</f>
        <v>0</v>
      </c>
      <c r="BG152" s="244">
        <f>IF(N152="zákl. přenesená",J152,0)</f>
        <v>0</v>
      </c>
      <c r="BH152" s="244">
        <f>IF(N152="sníž. přenesená",J152,0)</f>
        <v>0</v>
      </c>
      <c r="BI152" s="244">
        <f>IF(N152="nulová",J152,0)</f>
        <v>0</v>
      </c>
      <c r="BJ152" s="14" t="s">
        <v>84</v>
      </c>
      <c r="BK152" s="244">
        <f>ROUND(I152*H152,2)</f>
        <v>0</v>
      </c>
      <c r="BL152" s="14" t="s">
        <v>147</v>
      </c>
      <c r="BM152" s="243" t="s">
        <v>2033</v>
      </c>
    </row>
    <row r="153" s="2" customFormat="1" ht="24" customHeight="1">
      <c r="A153" s="35"/>
      <c r="B153" s="36"/>
      <c r="C153" s="232" t="s">
        <v>683</v>
      </c>
      <c r="D153" s="232" t="s">
        <v>142</v>
      </c>
      <c r="E153" s="233" t="s">
        <v>2034</v>
      </c>
      <c r="F153" s="234" t="s">
        <v>2035</v>
      </c>
      <c r="G153" s="235" t="s">
        <v>306</v>
      </c>
      <c r="H153" s="236">
        <v>8.8000000000000007</v>
      </c>
      <c r="I153" s="237"/>
      <c r="J153" s="238">
        <f>ROUND(I153*H153,2)</f>
        <v>0</v>
      </c>
      <c r="K153" s="234" t="s">
        <v>146</v>
      </c>
      <c r="L153" s="41"/>
      <c r="M153" s="239" t="s">
        <v>1</v>
      </c>
      <c r="N153" s="240" t="s">
        <v>41</v>
      </c>
      <c r="O153" s="88"/>
      <c r="P153" s="241">
        <f>O153*H153</f>
        <v>0</v>
      </c>
      <c r="Q153" s="241">
        <v>0.02562</v>
      </c>
      <c r="R153" s="241">
        <f>Q153*H153</f>
        <v>0.22545600000000002</v>
      </c>
      <c r="S153" s="241">
        <v>0</v>
      </c>
      <c r="T153" s="24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3" t="s">
        <v>147</v>
      </c>
      <c r="AT153" s="243" t="s">
        <v>142</v>
      </c>
      <c r="AU153" s="243" t="s">
        <v>86</v>
      </c>
      <c r="AY153" s="14" t="s">
        <v>139</v>
      </c>
      <c r="BE153" s="244">
        <f>IF(N153="základní",J153,0)</f>
        <v>0</v>
      </c>
      <c r="BF153" s="244">
        <f>IF(N153="snížená",J153,0)</f>
        <v>0</v>
      </c>
      <c r="BG153" s="244">
        <f>IF(N153="zákl. přenesená",J153,0)</f>
        <v>0</v>
      </c>
      <c r="BH153" s="244">
        <f>IF(N153="sníž. přenesená",J153,0)</f>
        <v>0</v>
      </c>
      <c r="BI153" s="244">
        <f>IF(N153="nulová",J153,0)</f>
        <v>0</v>
      </c>
      <c r="BJ153" s="14" t="s">
        <v>84</v>
      </c>
      <c r="BK153" s="244">
        <f>ROUND(I153*H153,2)</f>
        <v>0</v>
      </c>
      <c r="BL153" s="14" t="s">
        <v>147</v>
      </c>
      <c r="BM153" s="243" t="s">
        <v>2036</v>
      </c>
    </row>
    <row r="154" s="2" customFormat="1" ht="24" customHeight="1">
      <c r="A154" s="35"/>
      <c r="B154" s="36"/>
      <c r="C154" s="232" t="s">
        <v>708</v>
      </c>
      <c r="D154" s="232" t="s">
        <v>142</v>
      </c>
      <c r="E154" s="233" t="s">
        <v>2037</v>
      </c>
      <c r="F154" s="234" t="s">
        <v>2038</v>
      </c>
      <c r="G154" s="235" t="s">
        <v>306</v>
      </c>
      <c r="H154" s="236">
        <v>8.8000000000000007</v>
      </c>
      <c r="I154" s="237"/>
      <c r="J154" s="238">
        <f>ROUND(I154*H154,2)</f>
        <v>0</v>
      </c>
      <c r="K154" s="234" t="s">
        <v>146</v>
      </c>
      <c r="L154" s="41"/>
      <c r="M154" s="239" t="s">
        <v>1</v>
      </c>
      <c r="N154" s="240" t="s">
        <v>41</v>
      </c>
      <c r="O154" s="88"/>
      <c r="P154" s="241">
        <f>O154*H154</f>
        <v>0</v>
      </c>
      <c r="Q154" s="241">
        <v>0</v>
      </c>
      <c r="R154" s="241">
        <f>Q154*H154</f>
        <v>0</v>
      </c>
      <c r="S154" s="241">
        <v>0</v>
      </c>
      <c r="T154" s="24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3" t="s">
        <v>147</v>
      </c>
      <c r="AT154" s="243" t="s">
        <v>142</v>
      </c>
      <c r="AU154" s="243" t="s">
        <v>86</v>
      </c>
      <c r="AY154" s="14" t="s">
        <v>139</v>
      </c>
      <c r="BE154" s="244">
        <f>IF(N154="základní",J154,0)</f>
        <v>0</v>
      </c>
      <c r="BF154" s="244">
        <f>IF(N154="snížená",J154,0)</f>
        <v>0</v>
      </c>
      <c r="BG154" s="244">
        <f>IF(N154="zákl. přenesená",J154,0)</f>
        <v>0</v>
      </c>
      <c r="BH154" s="244">
        <f>IF(N154="sníž. přenesená",J154,0)</f>
        <v>0</v>
      </c>
      <c r="BI154" s="244">
        <f>IF(N154="nulová",J154,0)</f>
        <v>0</v>
      </c>
      <c r="BJ154" s="14" t="s">
        <v>84</v>
      </c>
      <c r="BK154" s="244">
        <f>ROUND(I154*H154,2)</f>
        <v>0</v>
      </c>
      <c r="BL154" s="14" t="s">
        <v>147</v>
      </c>
      <c r="BM154" s="243" t="s">
        <v>2039</v>
      </c>
    </row>
    <row r="155" s="2" customFormat="1" ht="16.5" customHeight="1">
      <c r="A155" s="35"/>
      <c r="B155" s="36"/>
      <c r="C155" s="257" t="s">
        <v>692</v>
      </c>
      <c r="D155" s="257" t="s">
        <v>512</v>
      </c>
      <c r="E155" s="258" t="s">
        <v>2040</v>
      </c>
      <c r="F155" s="259" t="s">
        <v>2041</v>
      </c>
      <c r="G155" s="260" t="s">
        <v>2042</v>
      </c>
      <c r="H155" s="261">
        <v>20</v>
      </c>
      <c r="I155" s="262"/>
      <c r="J155" s="263">
        <f>ROUND(I155*H155,2)</f>
        <v>0</v>
      </c>
      <c r="K155" s="259" t="s">
        <v>1</v>
      </c>
      <c r="L155" s="264"/>
      <c r="M155" s="265" t="s">
        <v>1</v>
      </c>
      <c r="N155" s="266" t="s">
        <v>41</v>
      </c>
      <c r="O155" s="88"/>
      <c r="P155" s="241">
        <f>O155*H155</f>
        <v>0</v>
      </c>
      <c r="Q155" s="241">
        <v>0</v>
      </c>
      <c r="R155" s="241">
        <f>Q155*H155</f>
        <v>0</v>
      </c>
      <c r="S155" s="241">
        <v>0</v>
      </c>
      <c r="T155" s="24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3" t="s">
        <v>281</v>
      </c>
      <c r="AT155" s="243" t="s">
        <v>512</v>
      </c>
      <c r="AU155" s="243" t="s">
        <v>86</v>
      </c>
      <c r="AY155" s="14" t="s">
        <v>139</v>
      </c>
      <c r="BE155" s="244">
        <f>IF(N155="základní",J155,0)</f>
        <v>0</v>
      </c>
      <c r="BF155" s="244">
        <f>IF(N155="snížená",J155,0)</f>
        <v>0</v>
      </c>
      <c r="BG155" s="244">
        <f>IF(N155="zákl. přenesená",J155,0)</f>
        <v>0</v>
      </c>
      <c r="BH155" s="244">
        <f>IF(N155="sníž. přenesená",J155,0)</f>
        <v>0</v>
      </c>
      <c r="BI155" s="244">
        <f>IF(N155="nulová",J155,0)</f>
        <v>0</v>
      </c>
      <c r="BJ155" s="14" t="s">
        <v>84</v>
      </c>
      <c r="BK155" s="244">
        <f>ROUND(I155*H155,2)</f>
        <v>0</v>
      </c>
      <c r="BL155" s="14" t="s">
        <v>147</v>
      </c>
      <c r="BM155" s="243" t="s">
        <v>2043</v>
      </c>
    </row>
    <row r="156" s="2" customFormat="1" ht="24" customHeight="1">
      <c r="A156" s="35"/>
      <c r="B156" s="36"/>
      <c r="C156" s="232" t="s">
        <v>1493</v>
      </c>
      <c r="D156" s="232" t="s">
        <v>142</v>
      </c>
      <c r="E156" s="233" t="s">
        <v>2044</v>
      </c>
      <c r="F156" s="234" t="s">
        <v>2045</v>
      </c>
      <c r="G156" s="235" t="s">
        <v>166</v>
      </c>
      <c r="H156" s="236">
        <v>6</v>
      </c>
      <c r="I156" s="237"/>
      <c r="J156" s="238">
        <f>ROUND(I156*H156,2)</f>
        <v>0</v>
      </c>
      <c r="K156" s="234" t="s">
        <v>1</v>
      </c>
      <c r="L156" s="41"/>
      <c r="M156" s="239" t="s">
        <v>1</v>
      </c>
      <c r="N156" s="240" t="s">
        <v>41</v>
      </c>
      <c r="O156" s="88"/>
      <c r="P156" s="241">
        <f>O156*H156</f>
        <v>0</v>
      </c>
      <c r="Q156" s="241">
        <v>0.021389999999999999</v>
      </c>
      <c r="R156" s="241">
        <f>Q156*H156</f>
        <v>0.12834000000000001</v>
      </c>
      <c r="S156" s="241">
        <v>0</v>
      </c>
      <c r="T156" s="24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3" t="s">
        <v>147</v>
      </c>
      <c r="AT156" s="243" t="s">
        <v>142</v>
      </c>
      <c r="AU156" s="243" t="s">
        <v>86</v>
      </c>
      <c r="AY156" s="14" t="s">
        <v>139</v>
      </c>
      <c r="BE156" s="244">
        <f>IF(N156="základní",J156,0)</f>
        <v>0</v>
      </c>
      <c r="BF156" s="244">
        <f>IF(N156="snížená",J156,0)</f>
        <v>0</v>
      </c>
      <c r="BG156" s="244">
        <f>IF(N156="zákl. přenesená",J156,0)</f>
        <v>0</v>
      </c>
      <c r="BH156" s="244">
        <f>IF(N156="sníž. přenesená",J156,0)</f>
        <v>0</v>
      </c>
      <c r="BI156" s="244">
        <f>IF(N156="nulová",J156,0)</f>
        <v>0</v>
      </c>
      <c r="BJ156" s="14" t="s">
        <v>84</v>
      </c>
      <c r="BK156" s="244">
        <f>ROUND(I156*H156,2)</f>
        <v>0</v>
      </c>
      <c r="BL156" s="14" t="s">
        <v>147</v>
      </c>
      <c r="BM156" s="243" t="s">
        <v>2046</v>
      </c>
    </row>
    <row r="157" s="2" customFormat="1">
      <c r="A157" s="35"/>
      <c r="B157" s="36"/>
      <c r="C157" s="37"/>
      <c r="D157" s="245" t="s">
        <v>331</v>
      </c>
      <c r="E157" s="37"/>
      <c r="F157" s="246" t="s">
        <v>2047</v>
      </c>
      <c r="G157" s="37"/>
      <c r="H157" s="37"/>
      <c r="I157" s="141"/>
      <c r="J157" s="37"/>
      <c r="K157" s="37"/>
      <c r="L157" s="41"/>
      <c r="M157" s="251"/>
      <c r="N157" s="252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331</v>
      </c>
      <c r="AU157" s="14" t="s">
        <v>86</v>
      </c>
    </row>
    <row r="158" s="2" customFormat="1" ht="24" customHeight="1">
      <c r="A158" s="35"/>
      <c r="B158" s="36"/>
      <c r="C158" s="232" t="s">
        <v>1631</v>
      </c>
      <c r="D158" s="232" t="s">
        <v>142</v>
      </c>
      <c r="E158" s="233" t="s">
        <v>2048</v>
      </c>
      <c r="F158" s="234" t="s">
        <v>2049</v>
      </c>
      <c r="G158" s="235" t="s">
        <v>166</v>
      </c>
      <c r="H158" s="236">
        <v>6</v>
      </c>
      <c r="I158" s="237"/>
      <c r="J158" s="238">
        <f>ROUND(I158*H158,2)</f>
        <v>0</v>
      </c>
      <c r="K158" s="234" t="s">
        <v>1</v>
      </c>
      <c r="L158" s="41"/>
      <c r="M158" s="239" t="s">
        <v>1</v>
      </c>
      <c r="N158" s="240" t="s">
        <v>41</v>
      </c>
      <c r="O158" s="88"/>
      <c r="P158" s="241">
        <f>O158*H158</f>
        <v>0</v>
      </c>
      <c r="Q158" s="241">
        <v>0.021389999999999999</v>
      </c>
      <c r="R158" s="241">
        <f>Q158*H158</f>
        <v>0.12834000000000001</v>
      </c>
      <c r="S158" s="241">
        <v>0</v>
      </c>
      <c r="T158" s="24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3" t="s">
        <v>147</v>
      </c>
      <c r="AT158" s="243" t="s">
        <v>142</v>
      </c>
      <c r="AU158" s="243" t="s">
        <v>86</v>
      </c>
      <c r="AY158" s="14" t="s">
        <v>139</v>
      </c>
      <c r="BE158" s="244">
        <f>IF(N158="základní",J158,0)</f>
        <v>0</v>
      </c>
      <c r="BF158" s="244">
        <f>IF(N158="snížená",J158,0)</f>
        <v>0</v>
      </c>
      <c r="BG158" s="244">
        <f>IF(N158="zákl. přenesená",J158,0)</f>
        <v>0</v>
      </c>
      <c r="BH158" s="244">
        <f>IF(N158="sníž. přenesená",J158,0)</f>
        <v>0</v>
      </c>
      <c r="BI158" s="244">
        <f>IF(N158="nulová",J158,0)</f>
        <v>0</v>
      </c>
      <c r="BJ158" s="14" t="s">
        <v>84</v>
      </c>
      <c r="BK158" s="244">
        <f>ROUND(I158*H158,2)</f>
        <v>0</v>
      </c>
      <c r="BL158" s="14" t="s">
        <v>147</v>
      </c>
      <c r="BM158" s="243" t="s">
        <v>2050</v>
      </c>
    </row>
    <row r="159" s="2" customFormat="1" ht="24" customHeight="1">
      <c r="A159" s="35"/>
      <c r="B159" s="36"/>
      <c r="C159" s="232" t="s">
        <v>1546</v>
      </c>
      <c r="D159" s="232" t="s">
        <v>142</v>
      </c>
      <c r="E159" s="233" t="s">
        <v>2051</v>
      </c>
      <c r="F159" s="234" t="s">
        <v>2052</v>
      </c>
      <c r="G159" s="235" t="s">
        <v>155</v>
      </c>
      <c r="H159" s="236">
        <v>0.48199999999999998</v>
      </c>
      <c r="I159" s="237"/>
      <c r="J159" s="238">
        <f>ROUND(I159*H159,2)</f>
        <v>0</v>
      </c>
      <c r="K159" s="234" t="s">
        <v>2053</v>
      </c>
      <c r="L159" s="41"/>
      <c r="M159" s="239" t="s">
        <v>1</v>
      </c>
      <c r="N159" s="240" t="s">
        <v>41</v>
      </c>
      <c r="O159" s="88"/>
      <c r="P159" s="241">
        <f>O159*H159</f>
        <v>0</v>
      </c>
      <c r="Q159" s="241">
        <v>0</v>
      </c>
      <c r="R159" s="241">
        <f>Q159*H159</f>
        <v>0</v>
      </c>
      <c r="S159" s="241">
        <v>0</v>
      </c>
      <c r="T159" s="24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3" t="s">
        <v>147</v>
      </c>
      <c r="AT159" s="243" t="s">
        <v>142</v>
      </c>
      <c r="AU159" s="243" t="s">
        <v>86</v>
      </c>
      <c r="AY159" s="14" t="s">
        <v>139</v>
      </c>
      <c r="BE159" s="244">
        <f>IF(N159="základní",J159,0)</f>
        <v>0</v>
      </c>
      <c r="BF159" s="244">
        <f>IF(N159="snížená",J159,0)</f>
        <v>0</v>
      </c>
      <c r="BG159" s="244">
        <f>IF(N159="zákl. přenesená",J159,0)</f>
        <v>0</v>
      </c>
      <c r="BH159" s="244">
        <f>IF(N159="sníž. přenesená",J159,0)</f>
        <v>0</v>
      </c>
      <c r="BI159" s="244">
        <f>IF(N159="nulová",J159,0)</f>
        <v>0</v>
      </c>
      <c r="BJ159" s="14" t="s">
        <v>84</v>
      </c>
      <c r="BK159" s="244">
        <f>ROUND(I159*H159,2)</f>
        <v>0</v>
      </c>
      <c r="BL159" s="14" t="s">
        <v>147</v>
      </c>
      <c r="BM159" s="243" t="s">
        <v>2054</v>
      </c>
    </row>
    <row r="160" s="12" customFormat="1" ht="22.8" customHeight="1">
      <c r="A160" s="12"/>
      <c r="B160" s="216"/>
      <c r="C160" s="217"/>
      <c r="D160" s="218" t="s">
        <v>75</v>
      </c>
      <c r="E160" s="230" t="s">
        <v>1264</v>
      </c>
      <c r="F160" s="230" t="s">
        <v>1265</v>
      </c>
      <c r="G160" s="217"/>
      <c r="H160" s="217"/>
      <c r="I160" s="220"/>
      <c r="J160" s="231">
        <f>BK160</f>
        <v>0</v>
      </c>
      <c r="K160" s="217"/>
      <c r="L160" s="222"/>
      <c r="M160" s="223"/>
      <c r="N160" s="224"/>
      <c r="O160" s="224"/>
      <c r="P160" s="225">
        <f>SUM(P161:P163)</f>
        <v>0</v>
      </c>
      <c r="Q160" s="224"/>
      <c r="R160" s="225">
        <f>SUM(R161:R163)</f>
        <v>0.021399999999999999</v>
      </c>
      <c r="S160" s="224"/>
      <c r="T160" s="226">
        <f>SUM(T161:T163)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7" t="s">
        <v>86</v>
      </c>
      <c r="AT160" s="228" t="s">
        <v>75</v>
      </c>
      <c r="AU160" s="228" t="s">
        <v>84</v>
      </c>
      <c r="AY160" s="227" t="s">
        <v>139</v>
      </c>
      <c r="BK160" s="229">
        <f>SUM(BK161:BK163)</f>
        <v>0</v>
      </c>
    </row>
    <row r="161" s="2" customFormat="1" ht="16.5" customHeight="1">
      <c r="A161" s="35"/>
      <c r="B161" s="36"/>
      <c r="C161" s="232" t="s">
        <v>1702</v>
      </c>
      <c r="D161" s="232" t="s">
        <v>142</v>
      </c>
      <c r="E161" s="233" t="s">
        <v>1267</v>
      </c>
      <c r="F161" s="234" t="s">
        <v>1268</v>
      </c>
      <c r="G161" s="235" t="s">
        <v>1210</v>
      </c>
      <c r="H161" s="236">
        <v>20</v>
      </c>
      <c r="I161" s="237"/>
      <c r="J161" s="238">
        <f>ROUND(I161*H161,2)</f>
        <v>0</v>
      </c>
      <c r="K161" s="234" t="s">
        <v>1</v>
      </c>
      <c r="L161" s="41"/>
      <c r="M161" s="239" t="s">
        <v>1</v>
      </c>
      <c r="N161" s="240" t="s">
        <v>41</v>
      </c>
      <c r="O161" s="88"/>
      <c r="P161" s="241">
        <f>O161*H161</f>
        <v>0</v>
      </c>
      <c r="Q161" s="241">
        <v>6.9999999999999994E-05</v>
      </c>
      <c r="R161" s="241">
        <f>Q161*H161</f>
        <v>0.0013999999999999998</v>
      </c>
      <c r="S161" s="241">
        <v>0</v>
      </c>
      <c r="T161" s="24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3" t="s">
        <v>147</v>
      </c>
      <c r="AT161" s="243" t="s">
        <v>142</v>
      </c>
      <c r="AU161" s="243" t="s">
        <v>86</v>
      </c>
      <c r="AY161" s="14" t="s">
        <v>139</v>
      </c>
      <c r="BE161" s="244">
        <f>IF(N161="základní",J161,0)</f>
        <v>0</v>
      </c>
      <c r="BF161" s="244">
        <f>IF(N161="snížená",J161,0)</f>
        <v>0</v>
      </c>
      <c r="BG161" s="244">
        <f>IF(N161="zákl. přenesená",J161,0)</f>
        <v>0</v>
      </c>
      <c r="BH161" s="244">
        <f>IF(N161="sníž. přenesená",J161,0)</f>
        <v>0</v>
      </c>
      <c r="BI161" s="244">
        <f>IF(N161="nulová",J161,0)</f>
        <v>0</v>
      </c>
      <c r="BJ161" s="14" t="s">
        <v>84</v>
      </c>
      <c r="BK161" s="244">
        <f>ROUND(I161*H161,2)</f>
        <v>0</v>
      </c>
      <c r="BL161" s="14" t="s">
        <v>147</v>
      </c>
      <c r="BM161" s="243" t="s">
        <v>1703</v>
      </c>
    </row>
    <row r="162" s="2" customFormat="1" ht="16.5" customHeight="1">
      <c r="A162" s="35"/>
      <c r="B162" s="36"/>
      <c r="C162" s="257" t="s">
        <v>1704</v>
      </c>
      <c r="D162" s="257" t="s">
        <v>512</v>
      </c>
      <c r="E162" s="258" t="s">
        <v>1271</v>
      </c>
      <c r="F162" s="259" t="s">
        <v>1272</v>
      </c>
      <c r="G162" s="260" t="s">
        <v>1273</v>
      </c>
      <c r="H162" s="261">
        <v>20</v>
      </c>
      <c r="I162" s="262"/>
      <c r="J162" s="263">
        <f>ROUND(I162*H162,2)</f>
        <v>0</v>
      </c>
      <c r="K162" s="259" t="s">
        <v>1</v>
      </c>
      <c r="L162" s="264"/>
      <c r="M162" s="265" t="s">
        <v>1</v>
      </c>
      <c r="N162" s="266" t="s">
        <v>41</v>
      </c>
      <c r="O162" s="88"/>
      <c r="P162" s="241">
        <f>O162*H162</f>
        <v>0</v>
      </c>
      <c r="Q162" s="241">
        <v>0.001</v>
      </c>
      <c r="R162" s="241">
        <f>Q162*H162</f>
        <v>0.02</v>
      </c>
      <c r="S162" s="241">
        <v>0</v>
      </c>
      <c r="T162" s="24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3" t="s">
        <v>281</v>
      </c>
      <c r="AT162" s="243" t="s">
        <v>512</v>
      </c>
      <c r="AU162" s="243" t="s">
        <v>86</v>
      </c>
      <c r="AY162" s="14" t="s">
        <v>139</v>
      </c>
      <c r="BE162" s="244">
        <f>IF(N162="základní",J162,0)</f>
        <v>0</v>
      </c>
      <c r="BF162" s="244">
        <f>IF(N162="snížená",J162,0)</f>
        <v>0</v>
      </c>
      <c r="BG162" s="244">
        <f>IF(N162="zákl. přenesená",J162,0)</f>
        <v>0</v>
      </c>
      <c r="BH162" s="244">
        <f>IF(N162="sníž. přenesená",J162,0)</f>
        <v>0</v>
      </c>
      <c r="BI162" s="244">
        <f>IF(N162="nulová",J162,0)</f>
        <v>0</v>
      </c>
      <c r="BJ162" s="14" t="s">
        <v>84</v>
      </c>
      <c r="BK162" s="244">
        <f>ROUND(I162*H162,2)</f>
        <v>0</v>
      </c>
      <c r="BL162" s="14" t="s">
        <v>147</v>
      </c>
      <c r="BM162" s="243" t="s">
        <v>1705</v>
      </c>
    </row>
    <row r="163" s="2" customFormat="1" ht="16.5" customHeight="1">
      <c r="A163" s="35"/>
      <c r="B163" s="36"/>
      <c r="C163" s="232" t="s">
        <v>818</v>
      </c>
      <c r="D163" s="232" t="s">
        <v>142</v>
      </c>
      <c r="E163" s="233" t="s">
        <v>1276</v>
      </c>
      <c r="F163" s="234" t="s">
        <v>2055</v>
      </c>
      <c r="G163" s="235" t="s">
        <v>155</v>
      </c>
      <c r="H163" s="236">
        <v>0.02</v>
      </c>
      <c r="I163" s="237"/>
      <c r="J163" s="238">
        <f>ROUND(I163*H163,2)</f>
        <v>0</v>
      </c>
      <c r="K163" s="234" t="s">
        <v>1</v>
      </c>
      <c r="L163" s="41"/>
      <c r="M163" s="239" t="s">
        <v>1</v>
      </c>
      <c r="N163" s="240" t="s">
        <v>41</v>
      </c>
      <c r="O163" s="88"/>
      <c r="P163" s="241">
        <f>O163*H163</f>
        <v>0</v>
      </c>
      <c r="Q163" s="241">
        <v>0</v>
      </c>
      <c r="R163" s="241">
        <f>Q163*H163</f>
        <v>0</v>
      </c>
      <c r="S163" s="241">
        <v>0</v>
      </c>
      <c r="T163" s="24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3" t="s">
        <v>147</v>
      </c>
      <c r="AT163" s="243" t="s">
        <v>142</v>
      </c>
      <c r="AU163" s="243" t="s">
        <v>86</v>
      </c>
      <c r="AY163" s="14" t="s">
        <v>139</v>
      </c>
      <c r="BE163" s="244">
        <f>IF(N163="základní",J163,0)</f>
        <v>0</v>
      </c>
      <c r="BF163" s="244">
        <f>IF(N163="snížená",J163,0)</f>
        <v>0</v>
      </c>
      <c r="BG163" s="244">
        <f>IF(N163="zákl. přenesená",J163,0)</f>
        <v>0</v>
      </c>
      <c r="BH163" s="244">
        <f>IF(N163="sníž. přenesená",J163,0)</f>
        <v>0</v>
      </c>
      <c r="BI163" s="244">
        <f>IF(N163="nulová",J163,0)</f>
        <v>0</v>
      </c>
      <c r="BJ163" s="14" t="s">
        <v>84</v>
      </c>
      <c r="BK163" s="244">
        <f>ROUND(I163*H163,2)</f>
        <v>0</v>
      </c>
      <c r="BL163" s="14" t="s">
        <v>147</v>
      </c>
      <c r="BM163" s="243" t="s">
        <v>1706</v>
      </c>
    </row>
    <row r="164" s="12" customFormat="1" ht="22.8" customHeight="1">
      <c r="A164" s="12"/>
      <c r="B164" s="216"/>
      <c r="C164" s="217"/>
      <c r="D164" s="218" t="s">
        <v>75</v>
      </c>
      <c r="E164" s="230" t="s">
        <v>314</v>
      </c>
      <c r="F164" s="230" t="s">
        <v>1309</v>
      </c>
      <c r="G164" s="217"/>
      <c r="H164" s="217"/>
      <c r="I164" s="220"/>
      <c r="J164" s="231">
        <f>BK164</f>
        <v>0</v>
      </c>
      <c r="K164" s="217"/>
      <c r="L164" s="222"/>
      <c r="M164" s="223"/>
      <c r="N164" s="224"/>
      <c r="O164" s="224"/>
      <c r="P164" s="225">
        <f>SUM(P165:P167)</f>
        <v>0</v>
      </c>
      <c r="Q164" s="224"/>
      <c r="R164" s="225">
        <f>SUM(R165:R167)</f>
        <v>0</v>
      </c>
      <c r="S164" s="224"/>
      <c r="T164" s="226">
        <f>SUM(T165:T167)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7" t="s">
        <v>84</v>
      </c>
      <c r="AT164" s="228" t="s">
        <v>75</v>
      </c>
      <c r="AU164" s="228" t="s">
        <v>84</v>
      </c>
      <c r="AY164" s="227" t="s">
        <v>139</v>
      </c>
      <c r="BK164" s="229">
        <f>SUM(BK165:BK167)</f>
        <v>0</v>
      </c>
    </row>
    <row r="165" s="2" customFormat="1" ht="16.5" customHeight="1">
      <c r="A165" s="35"/>
      <c r="B165" s="36"/>
      <c r="C165" s="232" t="s">
        <v>1489</v>
      </c>
      <c r="D165" s="232" t="s">
        <v>142</v>
      </c>
      <c r="E165" s="233" t="s">
        <v>498</v>
      </c>
      <c r="F165" s="234" t="s">
        <v>318</v>
      </c>
      <c r="G165" s="235" t="s">
        <v>319</v>
      </c>
      <c r="H165" s="236">
        <v>4</v>
      </c>
      <c r="I165" s="237"/>
      <c r="J165" s="238">
        <f>ROUND(I165*H165,2)</f>
        <v>0</v>
      </c>
      <c r="K165" s="234" t="s">
        <v>1</v>
      </c>
      <c r="L165" s="41"/>
      <c r="M165" s="239" t="s">
        <v>1</v>
      </c>
      <c r="N165" s="240" t="s">
        <v>41</v>
      </c>
      <c r="O165" s="88"/>
      <c r="P165" s="241">
        <f>O165*H165</f>
        <v>0</v>
      </c>
      <c r="Q165" s="241">
        <v>0</v>
      </c>
      <c r="R165" s="241">
        <f>Q165*H165</f>
        <v>0</v>
      </c>
      <c r="S165" s="241">
        <v>0</v>
      </c>
      <c r="T165" s="24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3" t="s">
        <v>818</v>
      </c>
      <c r="AT165" s="243" t="s">
        <v>142</v>
      </c>
      <c r="AU165" s="243" t="s">
        <v>86</v>
      </c>
      <c r="AY165" s="14" t="s">
        <v>139</v>
      </c>
      <c r="BE165" s="244">
        <f>IF(N165="základní",J165,0)</f>
        <v>0</v>
      </c>
      <c r="BF165" s="244">
        <f>IF(N165="snížená",J165,0)</f>
        <v>0</v>
      </c>
      <c r="BG165" s="244">
        <f>IF(N165="zákl. přenesená",J165,0)</f>
        <v>0</v>
      </c>
      <c r="BH165" s="244">
        <f>IF(N165="sníž. přenesená",J165,0)</f>
        <v>0</v>
      </c>
      <c r="BI165" s="244">
        <f>IF(N165="nulová",J165,0)</f>
        <v>0</v>
      </c>
      <c r="BJ165" s="14" t="s">
        <v>84</v>
      </c>
      <c r="BK165" s="244">
        <f>ROUND(I165*H165,2)</f>
        <v>0</v>
      </c>
      <c r="BL165" s="14" t="s">
        <v>818</v>
      </c>
      <c r="BM165" s="243" t="s">
        <v>1711</v>
      </c>
    </row>
    <row r="166" s="2" customFormat="1" ht="16.5" customHeight="1">
      <c r="A166" s="35"/>
      <c r="B166" s="36"/>
      <c r="C166" s="232" t="s">
        <v>1491</v>
      </c>
      <c r="D166" s="232" t="s">
        <v>142</v>
      </c>
      <c r="E166" s="233" t="s">
        <v>1313</v>
      </c>
      <c r="F166" s="234" t="s">
        <v>1314</v>
      </c>
      <c r="G166" s="235" t="s">
        <v>319</v>
      </c>
      <c r="H166" s="236">
        <v>4</v>
      </c>
      <c r="I166" s="237"/>
      <c r="J166" s="238">
        <f>ROUND(I166*H166,2)</f>
        <v>0</v>
      </c>
      <c r="K166" s="234" t="s">
        <v>1</v>
      </c>
      <c r="L166" s="41"/>
      <c r="M166" s="239" t="s">
        <v>1</v>
      </c>
      <c r="N166" s="240" t="s">
        <v>41</v>
      </c>
      <c r="O166" s="88"/>
      <c r="P166" s="241">
        <f>O166*H166</f>
        <v>0</v>
      </c>
      <c r="Q166" s="241">
        <v>0</v>
      </c>
      <c r="R166" s="241">
        <f>Q166*H166</f>
        <v>0</v>
      </c>
      <c r="S166" s="241">
        <v>0</v>
      </c>
      <c r="T166" s="24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3" t="s">
        <v>818</v>
      </c>
      <c r="AT166" s="243" t="s">
        <v>142</v>
      </c>
      <c r="AU166" s="243" t="s">
        <v>86</v>
      </c>
      <c r="AY166" s="14" t="s">
        <v>139</v>
      </c>
      <c r="BE166" s="244">
        <f>IF(N166="základní",J166,0)</f>
        <v>0</v>
      </c>
      <c r="BF166" s="244">
        <f>IF(N166="snížená",J166,0)</f>
        <v>0</v>
      </c>
      <c r="BG166" s="244">
        <f>IF(N166="zákl. přenesená",J166,0)</f>
        <v>0</v>
      </c>
      <c r="BH166" s="244">
        <f>IF(N166="sníž. přenesená",J166,0)</f>
        <v>0</v>
      </c>
      <c r="BI166" s="244">
        <f>IF(N166="nulová",J166,0)</f>
        <v>0</v>
      </c>
      <c r="BJ166" s="14" t="s">
        <v>84</v>
      </c>
      <c r="BK166" s="244">
        <f>ROUND(I166*H166,2)</f>
        <v>0</v>
      </c>
      <c r="BL166" s="14" t="s">
        <v>818</v>
      </c>
      <c r="BM166" s="243" t="s">
        <v>1712</v>
      </c>
    </row>
    <row r="167" s="2" customFormat="1" ht="16.5" customHeight="1">
      <c r="A167" s="35"/>
      <c r="B167" s="36"/>
      <c r="C167" s="232" t="s">
        <v>1713</v>
      </c>
      <c r="D167" s="232" t="s">
        <v>142</v>
      </c>
      <c r="E167" s="233" t="s">
        <v>1330</v>
      </c>
      <c r="F167" s="234" t="s">
        <v>1331</v>
      </c>
      <c r="G167" s="235" t="s">
        <v>319</v>
      </c>
      <c r="H167" s="236">
        <v>2</v>
      </c>
      <c r="I167" s="237"/>
      <c r="J167" s="238">
        <f>ROUND(I167*H167,2)</f>
        <v>0</v>
      </c>
      <c r="K167" s="234" t="s">
        <v>1</v>
      </c>
      <c r="L167" s="41"/>
      <c r="M167" s="253" t="s">
        <v>1</v>
      </c>
      <c r="N167" s="254" t="s">
        <v>41</v>
      </c>
      <c r="O167" s="249"/>
      <c r="P167" s="255">
        <f>O167*H167</f>
        <v>0</v>
      </c>
      <c r="Q167" s="255">
        <v>0</v>
      </c>
      <c r="R167" s="255">
        <f>Q167*H167</f>
        <v>0</v>
      </c>
      <c r="S167" s="255">
        <v>0</v>
      </c>
      <c r="T167" s="256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3" t="s">
        <v>147</v>
      </c>
      <c r="AT167" s="243" t="s">
        <v>142</v>
      </c>
      <c r="AU167" s="243" t="s">
        <v>86</v>
      </c>
      <c r="AY167" s="14" t="s">
        <v>139</v>
      </c>
      <c r="BE167" s="244">
        <f>IF(N167="základní",J167,0)</f>
        <v>0</v>
      </c>
      <c r="BF167" s="244">
        <f>IF(N167="snížená",J167,0)</f>
        <v>0</v>
      </c>
      <c r="BG167" s="244">
        <f>IF(N167="zákl. přenesená",J167,0)</f>
        <v>0</v>
      </c>
      <c r="BH167" s="244">
        <f>IF(N167="sníž. přenesená",J167,0)</f>
        <v>0</v>
      </c>
      <c r="BI167" s="244">
        <f>IF(N167="nulová",J167,0)</f>
        <v>0</v>
      </c>
      <c r="BJ167" s="14" t="s">
        <v>84</v>
      </c>
      <c r="BK167" s="244">
        <f>ROUND(I167*H167,2)</f>
        <v>0</v>
      </c>
      <c r="BL167" s="14" t="s">
        <v>147</v>
      </c>
      <c r="BM167" s="243" t="s">
        <v>1714</v>
      </c>
    </row>
    <row r="168" s="2" customFormat="1" ht="6.96" customHeight="1">
      <c r="A168" s="35"/>
      <c r="B168" s="63"/>
      <c r="C168" s="64"/>
      <c r="D168" s="64"/>
      <c r="E168" s="64"/>
      <c r="F168" s="64"/>
      <c r="G168" s="64"/>
      <c r="H168" s="64"/>
      <c r="I168" s="180"/>
      <c r="J168" s="64"/>
      <c r="K168" s="64"/>
      <c r="L168" s="41"/>
      <c r="M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</row>
  </sheetData>
  <sheetProtection sheet="1" autoFilter="0" formatColumns="0" formatRows="0" objects="1" scenarios="1" spinCount="100000" saltValue="PzZ0VDK3iC368Gvqqa7uGww7cX3yZ05/y5ek7loXGkpxX6i4GkJXfDqOwpSxx6eWuuE46Hkx4sq16umDqV8GGw==" hashValue="Zb2Zk3uvVahSK/CuOoTZ+COOI1xkp1dbucIe2XplI4pvK4Qds/tM3HaH76Q0oUgLF2Da3lIAZAkmofYouw+F3w==" algorithmName="SHA-512" password="CC35"/>
  <autoFilter ref="C122:K167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3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86</v>
      </c>
    </row>
    <row r="4" s="1" customFormat="1" ht="24.96" customHeight="1">
      <c r="B4" s="17"/>
      <c r="D4" s="137" t="s">
        <v>105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25.5" customHeight="1">
      <c r="B7" s="17"/>
      <c r="E7" s="140" t="str">
        <f>'Rekapitulace stavby'!K6</f>
        <v>Gymnázium Blansko - rekonstrukce, rozvodů teplé a studené vody, odpadů,topné soustavy a kotelny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106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27" customHeight="1">
      <c r="A9" s="35"/>
      <c r="B9" s="41"/>
      <c r="C9" s="35"/>
      <c r="D9" s="35"/>
      <c r="E9" s="142" t="s">
        <v>107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24. 9. 2019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21</v>
      </c>
      <c r="F15" s="35"/>
      <c r="G15" s="35"/>
      <c r="H15" s="35"/>
      <c r="I15" s="144" t="s">
        <v>26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27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29</v>
      </c>
      <c r="E20" s="35"/>
      <c r="F20" s="35"/>
      <c r="G20" s="35"/>
      <c r="H20" s="35"/>
      <c r="I20" s="144" t="s">
        <v>25</v>
      </c>
      <c r="J20" s="143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30</v>
      </c>
      <c r="F21" s="35"/>
      <c r="G21" s="35"/>
      <c r="H21" s="35"/>
      <c r="I21" s="144" t="s">
        <v>26</v>
      </c>
      <c r="J21" s="143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32</v>
      </c>
      <c r="E23" s="35"/>
      <c r="F23" s="35"/>
      <c r="G23" s="35"/>
      <c r="H23" s="35"/>
      <c r="I23" s="144" t="s">
        <v>25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33</v>
      </c>
      <c r="F24" s="35"/>
      <c r="G24" s="35"/>
      <c r="H24" s="35"/>
      <c r="I24" s="144" t="s">
        <v>26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34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108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36</v>
      </c>
      <c r="E30" s="35"/>
      <c r="F30" s="35"/>
      <c r="G30" s="35"/>
      <c r="H30" s="35"/>
      <c r="I30" s="141"/>
      <c r="J30" s="154">
        <f>ROUND(J127,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38</v>
      </c>
      <c r="G32" s="35"/>
      <c r="H32" s="35"/>
      <c r="I32" s="156" t="s">
        <v>37</v>
      </c>
      <c r="J32" s="155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40</v>
      </c>
      <c r="E33" s="139" t="s">
        <v>41</v>
      </c>
      <c r="F33" s="158">
        <f>ROUND((SUM(BE127:BE180)),  2)</f>
        <v>0</v>
      </c>
      <c r="G33" s="35"/>
      <c r="H33" s="35"/>
      <c r="I33" s="159">
        <v>0.20999999999999999</v>
      </c>
      <c r="J33" s="158">
        <f>ROUND(((SUM(BE127:BE180))*I33),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42</v>
      </c>
      <c r="F34" s="158">
        <f>ROUND((SUM(BF127:BF180)),  2)</f>
        <v>0</v>
      </c>
      <c r="G34" s="35"/>
      <c r="H34" s="35"/>
      <c r="I34" s="159">
        <v>0.14999999999999999</v>
      </c>
      <c r="J34" s="158">
        <f>ROUND(((SUM(BF127:BF180))*I34),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43</v>
      </c>
      <c r="F35" s="158">
        <f>ROUND((SUM(BG127:BG180)),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44</v>
      </c>
      <c r="F36" s="158">
        <f>ROUND((SUM(BH127:BH180)),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8">
        <f>ROUND((SUM(BI127:BI180)),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46</v>
      </c>
      <c r="E39" s="162"/>
      <c r="F39" s="162"/>
      <c r="G39" s="163" t="s">
        <v>47</v>
      </c>
      <c r="H39" s="164" t="s">
        <v>48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49</v>
      </c>
      <c r="E50" s="169"/>
      <c r="F50" s="169"/>
      <c r="G50" s="168" t="s">
        <v>50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51</v>
      </c>
      <c r="E61" s="172"/>
      <c r="F61" s="173" t="s">
        <v>52</v>
      </c>
      <c r="G61" s="171" t="s">
        <v>51</v>
      </c>
      <c r="H61" s="172"/>
      <c r="I61" s="174"/>
      <c r="J61" s="175" t="s">
        <v>52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53</v>
      </c>
      <c r="E65" s="176"/>
      <c r="F65" s="176"/>
      <c r="G65" s="168" t="s">
        <v>54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51</v>
      </c>
      <c r="E76" s="172"/>
      <c r="F76" s="173" t="s">
        <v>52</v>
      </c>
      <c r="G76" s="171" t="s">
        <v>51</v>
      </c>
      <c r="H76" s="172"/>
      <c r="I76" s="174"/>
      <c r="J76" s="175" t="s">
        <v>52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109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5.5" customHeight="1">
      <c r="A85" s="35"/>
      <c r="B85" s="36"/>
      <c r="C85" s="37"/>
      <c r="D85" s="37"/>
      <c r="E85" s="184" t="str">
        <f>E7</f>
        <v>Gymnázium Blansko - rekonstrukce, rozvodů teplé a studené vody, odpadů,topné soustavy a kotelny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27" customHeight="1">
      <c r="A87" s="35"/>
      <c r="B87" s="36"/>
      <c r="C87" s="37"/>
      <c r="D87" s="37"/>
      <c r="E87" s="73" t="str">
        <f>E9</f>
        <v xml:space="preserve">160519_D_UT-SO01 - Gymnázium Blansko - rekonstrukce rozvodů teplé a studené vody, odpadů, topné soustavy a kotelny 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Gymnázium Blansko, příspěvková organizace,Seifert </v>
      </c>
      <c r="G89" s="37"/>
      <c r="H89" s="37"/>
      <c r="I89" s="144" t="s">
        <v>22</v>
      </c>
      <c r="J89" s="76" t="str">
        <f>IF(J12="","",J12)</f>
        <v>24. 9. 2019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7.9" customHeight="1">
      <c r="A91" s="35"/>
      <c r="B91" s="36"/>
      <c r="C91" s="29" t="s">
        <v>24</v>
      </c>
      <c r="D91" s="37"/>
      <c r="E91" s="37"/>
      <c r="F91" s="24" t="str">
        <f>E15</f>
        <v xml:space="preserve">Gymnázium Blansko, příspěvková organizace,Seifert </v>
      </c>
      <c r="G91" s="37"/>
      <c r="H91" s="37"/>
      <c r="I91" s="144" t="s">
        <v>29</v>
      </c>
      <c r="J91" s="33" t="str">
        <f>E21</f>
        <v>V-PROJEKT Prostějov, v.o.s.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144" t="s">
        <v>32</v>
      </c>
      <c r="J92" s="33" t="str">
        <f>E24</f>
        <v>Jungmann Adam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110</v>
      </c>
      <c r="D94" s="186"/>
      <c r="E94" s="186"/>
      <c r="F94" s="186"/>
      <c r="G94" s="186"/>
      <c r="H94" s="186"/>
      <c r="I94" s="187"/>
      <c r="J94" s="188" t="s">
        <v>111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112</v>
      </c>
      <c r="D96" s="37"/>
      <c r="E96" s="37"/>
      <c r="F96" s="37"/>
      <c r="G96" s="37"/>
      <c r="H96" s="37"/>
      <c r="I96" s="141"/>
      <c r="J96" s="107">
        <f>J127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113</v>
      </c>
    </row>
    <row r="97" s="9" customFormat="1" ht="24.96" customHeight="1">
      <c r="A97" s="9"/>
      <c r="B97" s="190"/>
      <c r="C97" s="191"/>
      <c r="D97" s="192" t="s">
        <v>114</v>
      </c>
      <c r="E97" s="193"/>
      <c r="F97" s="193"/>
      <c r="G97" s="193"/>
      <c r="H97" s="193"/>
      <c r="I97" s="194"/>
      <c r="J97" s="195">
        <f>J128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115</v>
      </c>
      <c r="E98" s="200"/>
      <c r="F98" s="200"/>
      <c r="G98" s="200"/>
      <c r="H98" s="200"/>
      <c r="I98" s="201"/>
      <c r="J98" s="202">
        <f>J129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116</v>
      </c>
      <c r="E99" s="200"/>
      <c r="F99" s="200"/>
      <c r="G99" s="200"/>
      <c r="H99" s="200"/>
      <c r="I99" s="201"/>
      <c r="J99" s="202">
        <f>J133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117</v>
      </c>
      <c r="E100" s="200"/>
      <c r="F100" s="200"/>
      <c r="G100" s="200"/>
      <c r="H100" s="200"/>
      <c r="I100" s="201"/>
      <c r="J100" s="202">
        <f>J137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118</v>
      </c>
      <c r="E101" s="200"/>
      <c r="F101" s="200"/>
      <c r="G101" s="200"/>
      <c r="H101" s="200"/>
      <c r="I101" s="201"/>
      <c r="J101" s="202">
        <f>J141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119</v>
      </c>
      <c r="E102" s="200"/>
      <c r="F102" s="200"/>
      <c r="G102" s="200"/>
      <c r="H102" s="200"/>
      <c r="I102" s="201"/>
      <c r="J102" s="202">
        <f>J147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98"/>
      <c r="D103" s="199" t="s">
        <v>120</v>
      </c>
      <c r="E103" s="200"/>
      <c r="F103" s="200"/>
      <c r="G103" s="200"/>
      <c r="H103" s="200"/>
      <c r="I103" s="201"/>
      <c r="J103" s="202">
        <f>J157</f>
        <v>0</v>
      </c>
      <c r="K103" s="198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98"/>
      <c r="D104" s="199" t="s">
        <v>121</v>
      </c>
      <c r="E104" s="200"/>
      <c r="F104" s="200"/>
      <c r="G104" s="200"/>
      <c r="H104" s="200"/>
      <c r="I104" s="201"/>
      <c r="J104" s="202">
        <f>J163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122</v>
      </c>
      <c r="E105" s="200"/>
      <c r="F105" s="200"/>
      <c r="G105" s="200"/>
      <c r="H105" s="200"/>
      <c r="I105" s="201"/>
      <c r="J105" s="202">
        <f>J172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98"/>
      <c r="D106" s="199" t="s">
        <v>123</v>
      </c>
      <c r="E106" s="200"/>
      <c r="F106" s="200"/>
      <c r="G106" s="200"/>
      <c r="H106" s="200"/>
      <c r="I106" s="201"/>
      <c r="J106" s="202">
        <f>J174</f>
        <v>0</v>
      </c>
      <c r="K106" s="198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98"/>
      <c r="D107" s="199" t="s">
        <v>124</v>
      </c>
      <c r="E107" s="200"/>
      <c r="F107" s="200"/>
      <c r="G107" s="200"/>
      <c r="H107" s="200"/>
      <c r="I107" s="201"/>
      <c r="J107" s="202">
        <f>J176</f>
        <v>0</v>
      </c>
      <c r="K107" s="198"/>
      <c r="L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63"/>
      <c r="C109" s="64"/>
      <c r="D109" s="64"/>
      <c r="E109" s="64"/>
      <c r="F109" s="64"/>
      <c r="G109" s="64"/>
      <c r="H109" s="64"/>
      <c r="I109" s="180"/>
      <c r="J109" s="64"/>
      <c r="K109" s="64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65"/>
      <c r="C113" s="66"/>
      <c r="D113" s="66"/>
      <c r="E113" s="66"/>
      <c r="F113" s="66"/>
      <c r="G113" s="66"/>
      <c r="H113" s="66"/>
      <c r="I113" s="183"/>
      <c r="J113" s="66"/>
      <c r="K113" s="66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125</v>
      </c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5.5" customHeight="1">
      <c r="A117" s="35"/>
      <c r="B117" s="36"/>
      <c r="C117" s="37"/>
      <c r="D117" s="37"/>
      <c r="E117" s="184" t="str">
        <f>E7</f>
        <v>Gymnázium Blansko - rekonstrukce, rozvodů teplé a studené vody, odpadů,topné soustavy a kotelny</v>
      </c>
      <c r="F117" s="29"/>
      <c r="G117" s="29"/>
      <c r="H117" s="29"/>
      <c r="I117" s="14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106</v>
      </c>
      <c r="D118" s="37"/>
      <c r="E118" s="37"/>
      <c r="F118" s="37"/>
      <c r="G118" s="37"/>
      <c r="H118" s="37"/>
      <c r="I118" s="14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7" customHeight="1">
      <c r="A119" s="35"/>
      <c r="B119" s="36"/>
      <c r="C119" s="37"/>
      <c r="D119" s="37"/>
      <c r="E119" s="73" t="str">
        <f>E9</f>
        <v xml:space="preserve">160519_D_UT-SO01 - Gymnázium Blansko - rekonstrukce rozvodů teplé a studené vody, odpadů, topné soustavy a kotelny </v>
      </c>
      <c r="F119" s="37"/>
      <c r="G119" s="37"/>
      <c r="H119" s="37"/>
      <c r="I119" s="14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14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F12</f>
        <v xml:space="preserve">Gymnázium Blansko, příspěvková organizace,Seifert </v>
      </c>
      <c r="G121" s="37"/>
      <c r="H121" s="37"/>
      <c r="I121" s="144" t="s">
        <v>22</v>
      </c>
      <c r="J121" s="76" t="str">
        <f>IF(J12="","",J12)</f>
        <v>24. 9. 2019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141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27.9" customHeight="1">
      <c r="A123" s="35"/>
      <c r="B123" s="36"/>
      <c r="C123" s="29" t="s">
        <v>24</v>
      </c>
      <c r="D123" s="37"/>
      <c r="E123" s="37"/>
      <c r="F123" s="24" t="str">
        <f>E15</f>
        <v xml:space="preserve">Gymnázium Blansko, příspěvková organizace,Seifert </v>
      </c>
      <c r="G123" s="37"/>
      <c r="H123" s="37"/>
      <c r="I123" s="144" t="s">
        <v>29</v>
      </c>
      <c r="J123" s="33" t="str">
        <f>E21</f>
        <v>V-PROJEKT Prostějov, v.o.s.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27</v>
      </c>
      <c r="D124" s="37"/>
      <c r="E124" s="37"/>
      <c r="F124" s="24" t="str">
        <f>IF(E18="","",E18)</f>
        <v>Vyplň údaj</v>
      </c>
      <c r="G124" s="37"/>
      <c r="H124" s="37"/>
      <c r="I124" s="144" t="s">
        <v>32</v>
      </c>
      <c r="J124" s="33" t="str">
        <f>E24</f>
        <v>Jungmann Adam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141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204"/>
      <c r="B126" s="205"/>
      <c r="C126" s="206" t="s">
        <v>126</v>
      </c>
      <c r="D126" s="207" t="s">
        <v>61</v>
      </c>
      <c r="E126" s="207" t="s">
        <v>57</v>
      </c>
      <c r="F126" s="207" t="s">
        <v>58</v>
      </c>
      <c r="G126" s="207" t="s">
        <v>127</v>
      </c>
      <c r="H126" s="207" t="s">
        <v>128</v>
      </c>
      <c r="I126" s="208" t="s">
        <v>129</v>
      </c>
      <c r="J126" s="207" t="s">
        <v>111</v>
      </c>
      <c r="K126" s="209" t="s">
        <v>130</v>
      </c>
      <c r="L126" s="210"/>
      <c r="M126" s="97" t="s">
        <v>1</v>
      </c>
      <c r="N126" s="98" t="s">
        <v>40</v>
      </c>
      <c r="O126" s="98" t="s">
        <v>131</v>
      </c>
      <c r="P126" s="98" t="s">
        <v>132</v>
      </c>
      <c r="Q126" s="98" t="s">
        <v>133</v>
      </c>
      <c r="R126" s="98" t="s">
        <v>134</v>
      </c>
      <c r="S126" s="98" t="s">
        <v>135</v>
      </c>
      <c r="T126" s="99" t="s">
        <v>136</v>
      </c>
      <c r="U126" s="204"/>
      <c r="V126" s="204"/>
      <c r="W126" s="204"/>
      <c r="X126" s="204"/>
      <c r="Y126" s="204"/>
      <c r="Z126" s="204"/>
      <c r="AA126" s="204"/>
      <c r="AB126" s="204"/>
      <c r="AC126" s="204"/>
      <c r="AD126" s="204"/>
      <c r="AE126" s="204"/>
    </row>
    <row r="127" s="2" customFormat="1" ht="22.8" customHeight="1">
      <c r="A127" s="35"/>
      <c r="B127" s="36"/>
      <c r="C127" s="104" t="s">
        <v>137</v>
      </c>
      <c r="D127" s="37"/>
      <c r="E127" s="37"/>
      <c r="F127" s="37"/>
      <c r="G127" s="37"/>
      <c r="H127" s="37"/>
      <c r="I127" s="141"/>
      <c r="J127" s="211">
        <f>BK127</f>
        <v>0</v>
      </c>
      <c r="K127" s="37"/>
      <c r="L127" s="41"/>
      <c r="M127" s="100"/>
      <c r="N127" s="212"/>
      <c r="O127" s="101"/>
      <c r="P127" s="213">
        <f>P128</f>
        <v>0</v>
      </c>
      <c r="Q127" s="101"/>
      <c r="R127" s="213">
        <f>R128</f>
        <v>0.48142000000000007</v>
      </c>
      <c r="S127" s="101"/>
      <c r="T127" s="214">
        <f>T128</f>
        <v>10.03129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75</v>
      </c>
      <c r="AU127" s="14" t="s">
        <v>113</v>
      </c>
      <c r="BK127" s="215">
        <f>BK128</f>
        <v>0</v>
      </c>
    </row>
    <row r="128" s="12" customFormat="1" ht="25.92" customHeight="1">
      <c r="A128" s="12"/>
      <c r="B128" s="216"/>
      <c r="C128" s="217"/>
      <c r="D128" s="218" t="s">
        <v>75</v>
      </c>
      <c r="E128" s="219" t="s">
        <v>138</v>
      </c>
      <c r="F128" s="219" t="s">
        <v>138</v>
      </c>
      <c r="G128" s="217"/>
      <c r="H128" s="217"/>
      <c r="I128" s="220"/>
      <c r="J128" s="221">
        <f>BK128</f>
        <v>0</v>
      </c>
      <c r="K128" s="217"/>
      <c r="L128" s="222"/>
      <c r="M128" s="223"/>
      <c r="N128" s="224"/>
      <c r="O128" s="224"/>
      <c r="P128" s="225">
        <f>P129+P133+P137+P141+P147+P157+P163+P172+P174+P176</f>
        <v>0</v>
      </c>
      <c r="Q128" s="224"/>
      <c r="R128" s="225">
        <f>R129+R133+R137+R141+R147+R157+R163+R172+R174+R176</f>
        <v>0.48142000000000007</v>
      </c>
      <c r="S128" s="224"/>
      <c r="T128" s="226">
        <f>T129+T133+T137+T141+T147+T157+T163+T172+T174+T176</f>
        <v>10.03129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7" t="s">
        <v>86</v>
      </c>
      <c r="AT128" s="228" t="s">
        <v>75</v>
      </c>
      <c r="AU128" s="228" t="s">
        <v>76</v>
      </c>
      <c r="AY128" s="227" t="s">
        <v>139</v>
      </c>
      <c r="BK128" s="229">
        <f>BK129+BK133+BK137+BK141+BK147+BK157+BK163+BK172+BK174+BK176</f>
        <v>0</v>
      </c>
    </row>
    <row r="129" s="12" customFormat="1" ht="22.8" customHeight="1">
      <c r="A129" s="12"/>
      <c r="B129" s="216"/>
      <c r="C129" s="217"/>
      <c r="D129" s="218" t="s">
        <v>75</v>
      </c>
      <c r="E129" s="230" t="s">
        <v>140</v>
      </c>
      <c r="F129" s="230" t="s">
        <v>141</v>
      </c>
      <c r="G129" s="217"/>
      <c r="H129" s="217"/>
      <c r="I129" s="220"/>
      <c r="J129" s="231">
        <f>BK129</f>
        <v>0</v>
      </c>
      <c r="K129" s="217"/>
      <c r="L129" s="222"/>
      <c r="M129" s="223"/>
      <c r="N129" s="224"/>
      <c r="O129" s="224"/>
      <c r="P129" s="225">
        <f>SUM(P130:P132)</f>
        <v>0</v>
      </c>
      <c r="Q129" s="224"/>
      <c r="R129" s="225">
        <f>SUM(R130:R132)</f>
        <v>0</v>
      </c>
      <c r="S129" s="224"/>
      <c r="T129" s="226">
        <f>SUM(T130:T132)</f>
        <v>1.3681000000000001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7" t="s">
        <v>86</v>
      </c>
      <c r="AT129" s="228" t="s">
        <v>75</v>
      </c>
      <c r="AU129" s="228" t="s">
        <v>84</v>
      </c>
      <c r="AY129" s="227" t="s">
        <v>139</v>
      </c>
      <c r="BK129" s="229">
        <f>SUM(BK130:BK132)</f>
        <v>0</v>
      </c>
    </row>
    <row r="130" s="2" customFormat="1" ht="24" customHeight="1">
      <c r="A130" s="35"/>
      <c r="B130" s="36"/>
      <c r="C130" s="232" t="s">
        <v>84</v>
      </c>
      <c r="D130" s="232" t="s">
        <v>142</v>
      </c>
      <c r="E130" s="233" t="s">
        <v>143</v>
      </c>
      <c r="F130" s="234" t="s">
        <v>144</v>
      </c>
      <c r="G130" s="235" t="s">
        <v>145</v>
      </c>
      <c r="H130" s="236">
        <v>60</v>
      </c>
      <c r="I130" s="237"/>
      <c r="J130" s="238">
        <f>ROUND(I130*H130,2)</f>
        <v>0</v>
      </c>
      <c r="K130" s="234" t="s">
        <v>146</v>
      </c>
      <c r="L130" s="41"/>
      <c r="M130" s="239" t="s">
        <v>1</v>
      </c>
      <c r="N130" s="240" t="s">
        <v>41</v>
      </c>
      <c r="O130" s="88"/>
      <c r="P130" s="241">
        <f>O130*H130</f>
        <v>0</v>
      </c>
      <c r="Q130" s="241">
        <v>0</v>
      </c>
      <c r="R130" s="241">
        <f>Q130*H130</f>
        <v>0</v>
      </c>
      <c r="S130" s="241">
        <v>0.0041900000000000001</v>
      </c>
      <c r="T130" s="242">
        <f>S130*H130</f>
        <v>0.25140000000000001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3" t="s">
        <v>147</v>
      </c>
      <c r="AT130" s="243" t="s">
        <v>142</v>
      </c>
      <c r="AU130" s="243" t="s">
        <v>86</v>
      </c>
      <c r="AY130" s="14" t="s">
        <v>139</v>
      </c>
      <c r="BE130" s="244">
        <f>IF(N130="základní",J130,0)</f>
        <v>0</v>
      </c>
      <c r="BF130" s="244">
        <f>IF(N130="snížená",J130,0)</f>
        <v>0</v>
      </c>
      <c r="BG130" s="244">
        <f>IF(N130="zákl. přenesená",J130,0)</f>
        <v>0</v>
      </c>
      <c r="BH130" s="244">
        <f>IF(N130="sníž. přenesená",J130,0)</f>
        <v>0</v>
      </c>
      <c r="BI130" s="244">
        <f>IF(N130="nulová",J130,0)</f>
        <v>0</v>
      </c>
      <c r="BJ130" s="14" t="s">
        <v>84</v>
      </c>
      <c r="BK130" s="244">
        <f>ROUND(I130*H130,2)</f>
        <v>0</v>
      </c>
      <c r="BL130" s="14" t="s">
        <v>147</v>
      </c>
      <c r="BM130" s="243" t="s">
        <v>148</v>
      </c>
    </row>
    <row r="131" s="2" customFormat="1" ht="24" customHeight="1">
      <c r="A131" s="35"/>
      <c r="B131" s="36"/>
      <c r="C131" s="232" t="s">
        <v>86</v>
      </c>
      <c r="D131" s="232" t="s">
        <v>142</v>
      </c>
      <c r="E131" s="233" t="s">
        <v>149</v>
      </c>
      <c r="F131" s="234" t="s">
        <v>150</v>
      </c>
      <c r="G131" s="235" t="s">
        <v>145</v>
      </c>
      <c r="H131" s="236">
        <v>130</v>
      </c>
      <c r="I131" s="237"/>
      <c r="J131" s="238">
        <f>ROUND(I131*H131,2)</f>
        <v>0</v>
      </c>
      <c r="K131" s="234" t="s">
        <v>146</v>
      </c>
      <c r="L131" s="41"/>
      <c r="M131" s="239" t="s">
        <v>1</v>
      </c>
      <c r="N131" s="240" t="s">
        <v>41</v>
      </c>
      <c r="O131" s="88"/>
      <c r="P131" s="241">
        <f>O131*H131</f>
        <v>0</v>
      </c>
      <c r="Q131" s="241">
        <v>0</v>
      </c>
      <c r="R131" s="241">
        <f>Q131*H131</f>
        <v>0</v>
      </c>
      <c r="S131" s="241">
        <v>0.0085900000000000004</v>
      </c>
      <c r="T131" s="242">
        <f>S131*H131</f>
        <v>1.1167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3" t="s">
        <v>147</v>
      </c>
      <c r="AT131" s="243" t="s">
        <v>142</v>
      </c>
      <c r="AU131" s="243" t="s">
        <v>86</v>
      </c>
      <c r="AY131" s="14" t="s">
        <v>139</v>
      </c>
      <c r="BE131" s="244">
        <f>IF(N131="základní",J131,0)</f>
        <v>0</v>
      </c>
      <c r="BF131" s="244">
        <f>IF(N131="snížená",J131,0)</f>
        <v>0</v>
      </c>
      <c r="BG131" s="244">
        <f>IF(N131="zákl. přenesená",J131,0)</f>
        <v>0</v>
      </c>
      <c r="BH131" s="244">
        <f>IF(N131="sníž. přenesená",J131,0)</f>
        <v>0</v>
      </c>
      <c r="BI131" s="244">
        <f>IF(N131="nulová",J131,0)</f>
        <v>0</v>
      </c>
      <c r="BJ131" s="14" t="s">
        <v>84</v>
      </c>
      <c r="BK131" s="244">
        <f>ROUND(I131*H131,2)</f>
        <v>0</v>
      </c>
      <c r="BL131" s="14" t="s">
        <v>147</v>
      </c>
      <c r="BM131" s="243" t="s">
        <v>151</v>
      </c>
    </row>
    <row r="132" s="2" customFormat="1" ht="24" customHeight="1">
      <c r="A132" s="35"/>
      <c r="B132" s="36"/>
      <c r="C132" s="232" t="s">
        <v>152</v>
      </c>
      <c r="D132" s="232" t="s">
        <v>142</v>
      </c>
      <c r="E132" s="233" t="s">
        <v>153</v>
      </c>
      <c r="F132" s="234" t="s">
        <v>154</v>
      </c>
      <c r="G132" s="235" t="s">
        <v>155</v>
      </c>
      <c r="H132" s="236">
        <v>1.3680000000000001</v>
      </c>
      <c r="I132" s="237"/>
      <c r="J132" s="238">
        <f>ROUND(I132*H132,2)</f>
        <v>0</v>
      </c>
      <c r="K132" s="234" t="s">
        <v>146</v>
      </c>
      <c r="L132" s="41"/>
      <c r="M132" s="239" t="s">
        <v>1</v>
      </c>
      <c r="N132" s="240" t="s">
        <v>41</v>
      </c>
      <c r="O132" s="88"/>
      <c r="P132" s="241">
        <f>O132*H132</f>
        <v>0</v>
      </c>
      <c r="Q132" s="241">
        <v>0</v>
      </c>
      <c r="R132" s="241">
        <f>Q132*H132</f>
        <v>0</v>
      </c>
      <c r="S132" s="241">
        <v>0</v>
      </c>
      <c r="T132" s="24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3" t="s">
        <v>147</v>
      </c>
      <c r="AT132" s="243" t="s">
        <v>142</v>
      </c>
      <c r="AU132" s="243" t="s">
        <v>86</v>
      </c>
      <c r="AY132" s="14" t="s">
        <v>139</v>
      </c>
      <c r="BE132" s="244">
        <f>IF(N132="základní",J132,0)</f>
        <v>0</v>
      </c>
      <c r="BF132" s="244">
        <f>IF(N132="snížená",J132,0)</f>
        <v>0</v>
      </c>
      <c r="BG132" s="244">
        <f>IF(N132="zákl. přenesená",J132,0)</f>
        <v>0</v>
      </c>
      <c r="BH132" s="244">
        <f>IF(N132="sníž. přenesená",J132,0)</f>
        <v>0</v>
      </c>
      <c r="BI132" s="244">
        <f>IF(N132="nulová",J132,0)</f>
        <v>0</v>
      </c>
      <c r="BJ132" s="14" t="s">
        <v>84</v>
      </c>
      <c r="BK132" s="244">
        <f>ROUND(I132*H132,2)</f>
        <v>0</v>
      </c>
      <c r="BL132" s="14" t="s">
        <v>147</v>
      </c>
      <c r="BM132" s="243" t="s">
        <v>156</v>
      </c>
    </row>
    <row r="133" s="12" customFormat="1" ht="22.8" customHeight="1">
      <c r="A133" s="12"/>
      <c r="B133" s="216"/>
      <c r="C133" s="217"/>
      <c r="D133" s="218" t="s">
        <v>75</v>
      </c>
      <c r="E133" s="230" t="s">
        <v>157</v>
      </c>
      <c r="F133" s="230" t="s">
        <v>158</v>
      </c>
      <c r="G133" s="217"/>
      <c r="H133" s="217"/>
      <c r="I133" s="220"/>
      <c r="J133" s="231">
        <f>BK133</f>
        <v>0</v>
      </c>
      <c r="K133" s="217"/>
      <c r="L133" s="222"/>
      <c r="M133" s="223"/>
      <c r="N133" s="224"/>
      <c r="O133" s="224"/>
      <c r="P133" s="225">
        <f>SUM(P134:P136)</f>
        <v>0</v>
      </c>
      <c r="Q133" s="224"/>
      <c r="R133" s="225">
        <f>SUM(R134:R136)</f>
        <v>0</v>
      </c>
      <c r="S133" s="224"/>
      <c r="T133" s="226">
        <f>SUM(T134:T136)</f>
        <v>0.033329999999999999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7" t="s">
        <v>86</v>
      </c>
      <c r="AT133" s="228" t="s">
        <v>75</v>
      </c>
      <c r="AU133" s="228" t="s">
        <v>84</v>
      </c>
      <c r="AY133" s="227" t="s">
        <v>139</v>
      </c>
      <c r="BK133" s="229">
        <f>SUM(BK134:BK136)</f>
        <v>0</v>
      </c>
    </row>
    <row r="134" s="2" customFormat="1" ht="24" customHeight="1">
      <c r="A134" s="35"/>
      <c r="B134" s="36"/>
      <c r="C134" s="232" t="s">
        <v>159</v>
      </c>
      <c r="D134" s="232" t="s">
        <v>142</v>
      </c>
      <c r="E134" s="233" t="s">
        <v>160</v>
      </c>
      <c r="F134" s="234" t="s">
        <v>161</v>
      </c>
      <c r="G134" s="235" t="s">
        <v>145</v>
      </c>
      <c r="H134" s="236">
        <v>15</v>
      </c>
      <c r="I134" s="237"/>
      <c r="J134" s="238">
        <f>ROUND(I134*H134,2)</f>
        <v>0</v>
      </c>
      <c r="K134" s="234" t="s">
        <v>146</v>
      </c>
      <c r="L134" s="41"/>
      <c r="M134" s="239" t="s">
        <v>1</v>
      </c>
      <c r="N134" s="240" t="s">
        <v>41</v>
      </c>
      <c r="O134" s="88"/>
      <c r="P134" s="241">
        <f>O134*H134</f>
        <v>0</v>
      </c>
      <c r="Q134" s="241">
        <v>0</v>
      </c>
      <c r="R134" s="241">
        <f>Q134*H134</f>
        <v>0</v>
      </c>
      <c r="S134" s="241">
        <v>0.0021299999999999999</v>
      </c>
      <c r="T134" s="242">
        <f>S134*H134</f>
        <v>0.031949999999999999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3" t="s">
        <v>147</v>
      </c>
      <c r="AT134" s="243" t="s">
        <v>142</v>
      </c>
      <c r="AU134" s="243" t="s">
        <v>86</v>
      </c>
      <c r="AY134" s="14" t="s">
        <v>139</v>
      </c>
      <c r="BE134" s="244">
        <f>IF(N134="základní",J134,0)</f>
        <v>0</v>
      </c>
      <c r="BF134" s="244">
        <f>IF(N134="snížená",J134,0)</f>
        <v>0</v>
      </c>
      <c r="BG134" s="244">
        <f>IF(N134="zákl. přenesená",J134,0)</f>
        <v>0</v>
      </c>
      <c r="BH134" s="244">
        <f>IF(N134="sníž. přenesená",J134,0)</f>
        <v>0</v>
      </c>
      <c r="BI134" s="244">
        <f>IF(N134="nulová",J134,0)</f>
        <v>0</v>
      </c>
      <c r="BJ134" s="14" t="s">
        <v>84</v>
      </c>
      <c r="BK134" s="244">
        <f>ROUND(I134*H134,2)</f>
        <v>0</v>
      </c>
      <c r="BL134" s="14" t="s">
        <v>147</v>
      </c>
      <c r="BM134" s="243" t="s">
        <v>162</v>
      </c>
    </row>
    <row r="135" s="2" customFormat="1" ht="24" customHeight="1">
      <c r="A135" s="35"/>
      <c r="B135" s="36"/>
      <c r="C135" s="232" t="s">
        <v>163</v>
      </c>
      <c r="D135" s="232" t="s">
        <v>142</v>
      </c>
      <c r="E135" s="233" t="s">
        <v>164</v>
      </c>
      <c r="F135" s="234" t="s">
        <v>165</v>
      </c>
      <c r="G135" s="235" t="s">
        <v>166</v>
      </c>
      <c r="H135" s="236">
        <v>2</v>
      </c>
      <c r="I135" s="237"/>
      <c r="J135" s="238">
        <f>ROUND(I135*H135,2)</f>
        <v>0</v>
      </c>
      <c r="K135" s="234" t="s">
        <v>146</v>
      </c>
      <c r="L135" s="41"/>
      <c r="M135" s="239" t="s">
        <v>1</v>
      </c>
      <c r="N135" s="240" t="s">
        <v>41</v>
      </c>
      <c r="O135" s="88"/>
      <c r="P135" s="241">
        <f>O135*H135</f>
        <v>0</v>
      </c>
      <c r="Q135" s="241">
        <v>0</v>
      </c>
      <c r="R135" s="241">
        <f>Q135*H135</f>
        <v>0</v>
      </c>
      <c r="S135" s="241">
        <v>0.00068999999999999997</v>
      </c>
      <c r="T135" s="242">
        <f>S135*H135</f>
        <v>0.0013799999999999999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3" t="s">
        <v>147</v>
      </c>
      <c r="AT135" s="243" t="s">
        <v>142</v>
      </c>
      <c r="AU135" s="243" t="s">
        <v>86</v>
      </c>
      <c r="AY135" s="14" t="s">
        <v>139</v>
      </c>
      <c r="BE135" s="244">
        <f>IF(N135="základní",J135,0)</f>
        <v>0</v>
      </c>
      <c r="BF135" s="244">
        <f>IF(N135="snížená",J135,0)</f>
        <v>0</v>
      </c>
      <c r="BG135" s="244">
        <f>IF(N135="zákl. přenesená",J135,0)</f>
        <v>0</v>
      </c>
      <c r="BH135" s="244">
        <f>IF(N135="sníž. přenesená",J135,0)</f>
        <v>0</v>
      </c>
      <c r="BI135" s="244">
        <f>IF(N135="nulová",J135,0)</f>
        <v>0</v>
      </c>
      <c r="BJ135" s="14" t="s">
        <v>84</v>
      </c>
      <c r="BK135" s="244">
        <f>ROUND(I135*H135,2)</f>
        <v>0</v>
      </c>
      <c r="BL135" s="14" t="s">
        <v>147</v>
      </c>
      <c r="BM135" s="243" t="s">
        <v>167</v>
      </c>
    </row>
    <row r="136" s="2" customFormat="1" ht="24" customHeight="1">
      <c r="A136" s="35"/>
      <c r="B136" s="36"/>
      <c r="C136" s="232" t="s">
        <v>168</v>
      </c>
      <c r="D136" s="232" t="s">
        <v>142</v>
      </c>
      <c r="E136" s="233" t="s">
        <v>169</v>
      </c>
      <c r="F136" s="234" t="s">
        <v>170</v>
      </c>
      <c r="G136" s="235" t="s">
        <v>155</v>
      </c>
      <c r="H136" s="236">
        <v>0.033000000000000002</v>
      </c>
      <c r="I136" s="237"/>
      <c r="J136" s="238">
        <f>ROUND(I136*H136,2)</f>
        <v>0</v>
      </c>
      <c r="K136" s="234" t="s">
        <v>146</v>
      </c>
      <c r="L136" s="41"/>
      <c r="M136" s="239" t="s">
        <v>1</v>
      </c>
      <c r="N136" s="240" t="s">
        <v>41</v>
      </c>
      <c r="O136" s="88"/>
      <c r="P136" s="241">
        <f>O136*H136</f>
        <v>0</v>
      </c>
      <c r="Q136" s="241">
        <v>0</v>
      </c>
      <c r="R136" s="241">
        <f>Q136*H136</f>
        <v>0</v>
      </c>
      <c r="S136" s="241">
        <v>0</v>
      </c>
      <c r="T136" s="24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3" t="s">
        <v>147</v>
      </c>
      <c r="AT136" s="243" t="s">
        <v>142</v>
      </c>
      <c r="AU136" s="243" t="s">
        <v>86</v>
      </c>
      <c r="AY136" s="14" t="s">
        <v>139</v>
      </c>
      <c r="BE136" s="244">
        <f>IF(N136="základní",J136,0)</f>
        <v>0</v>
      </c>
      <c r="BF136" s="244">
        <f>IF(N136="snížená",J136,0)</f>
        <v>0</v>
      </c>
      <c r="BG136" s="244">
        <f>IF(N136="zákl. přenesená",J136,0)</f>
        <v>0</v>
      </c>
      <c r="BH136" s="244">
        <f>IF(N136="sníž. přenesená",J136,0)</f>
        <v>0</v>
      </c>
      <c r="BI136" s="244">
        <f>IF(N136="nulová",J136,0)</f>
        <v>0</v>
      </c>
      <c r="BJ136" s="14" t="s">
        <v>84</v>
      </c>
      <c r="BK136" s="244">
        <f>ROUND(I136*H136,2)</f>
        <v>0</v>
      </c>
      <c r="BL136" s="14" t="s">
        <v>147</v>
      </c>
      <c r="BM136" s="243" t="s">
        <v>171</v>
      </c>
    </row>
    <row r="137" s="12" customFormat="1" ht="22.8" customHeight="1">
      <c r="A137" s="12"/>
      <c r="B137" s="216"/>
      <c r="C137" s="217"/>
      <c r="D137" s="218" t="s">
        <v>75</v>
      </c>
      <c r="E137" s="230" t="s">
        <v>172</v>
      </c>
      <c r="F137" s="230" t="s">
        <v>173</v>
      </c>
      <c r="G137" s="217"/>
      <c r="H137" s="217"/>
      <c r="I137" s="220"/>
      <c r="J137" s="231">
        <f>BK137</f>
        <v>0</v>
      </c>
      <c r="K137" s="217"/>
      <c r="L137" s="222"/>
      <c r="M137" s="223"/>
      <c r="N137" s="224"/>
      <c r="O137" s="224"/>
      <c r="P137" s="225">
        <f>SUM(P138:P140)</f>
        <v>0</v>
      </c>
      <c r="Q137" s="224"/>
      <c r="R137" s="225">
        <f>SUM(R138:R140)</f>
        <v>0.0077800000000000005</v>
      </c>
      <c r="S137" s="224"/>
      <c r="T137" s="226">
        <f>SUM(T138:T140)</f>
        <v>0.16258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7" t="s">
        <v>86</v>
      </c>
      <c r="AT137" s="228" t="s">
        <v>75</v>
      </c>
      <c r="AU137" s="228" t="s">
        <v>84</v>
      </c>
      <c r="AY137" s="227" t="s">
        <v>139</v>
      </c>
      <c r="BK137" s="229">
        <f>SUM(BK138:BK140)</f>
        <v>0</v>
      </c>
    </row>
    <row r="138" s="2" customFormat="1" ht="24" customHeight="1">
      <c r="A138" s="35"/>
      <c r="B138" s="36"/>
      <c r="C138" s="232" t="s">
        <v>174</v>
      </c>
      <c r="D138" s="232" t="s">
        <v>142</v>
      </c>
      <c r="E138" s="233" t="s">
        <v>175</v>
      </c>
      <c r="F138" s="234" t="s">
        <v>176</v>
      </c>
      <c r="G138" s="235" t="s">
        <v>145</v>
      </c>
      <c r="H138" s="236">
        <v>14</v>
      </c>
      <c r="I138" s="237"/>
      <c r="J138" s="238">
        <f>ROUND(I138*H138,2)</f>
        <v>0</v>
      </c>
      <c r="K138" s="234" t="s">
        <v>146</v>
      </c>
      <c r="L138" s="41"/>
      <c r="M138" s="239" t="s">
        <v>1</v>
      </c>
      <c r="N138" s="240" t="s">
        <v>41</v>
      </c>
      <c r="O138" s="88"/>
      <c r="P138" s="241">
        <f>O138*H138</f>
        <v>0</v>
      </c>
      <c r="Q138" s="241">
        <v>0.00011</v>
      </c>
      <c r="R138" s="241">
        <f>Q138*H138</f>
        <v>0.0015400000000000001</v>
      </c>
      <c r="S138" s="241">
        <v>0.00215</v>
      </c>
      <c r="T138" s="242">
        <f>S138*H138</f>
        <v>0.030100000000000002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3" t="s">
        <v>147</v>
      </c>
      <c r="AT138" s="243" t="s">
        <v>142</v>
      </c>
      <c r="AU138" s="243" t="s">
        <v>86</v>
      </c>
      <c r="AY138" s="14" t="s">
        <v>139</v>
      </c>
      <c r="BE138" s="244">
        <f>IF(N138="základní",J138,0)</f>
        <v>0</v>
      </c>
      <c r="BF138" s="244">
        <f>IF(N138="snížená",J138,0)</f>
        <v>0</v>
      </c>
      <c r="BG138" s="244">
        <f>IF(N138="zákl. přenesená",J138,0)</f>
        <v>0</v>
      </c>
      <c r="BH138" s="244">
        <f>IF(N138="sníž. přenesená",J138,0)</f>
        <v>0</v>
      </c>
      <c r="BI138" s="244">
        <f>IF(N138="nulová",J138,0)</f>
        <v>0</v>
      </c>
      <c r="BJ138" s="14" t="s">
        <v>84</v>
      </c>
      <c r="BK138" s="244">
        <f>ROUND(I138*H138,2)</f>
        <v>0</v>
      </c>
      <c r="BL138" s="14" t="s">
        <v>147</v>
      </c>
      <c r="BM138" s="243" t="s">
        <v>177</v>
      </c>
    </row>
    <row r="139" s="2" customFormat="1" ht="24" customHeight="1">
      <c r="A139" s="35"/>
      <c r="B139" s="36"/>
      <c r="C139" s="232" t="s">
        <v>178</v>
      </c>
      <c r="D139" s="232" t="s">
        <v>142</v>
      </c>
      <c r="E139" s="233" t="s">
        <v>179</v>
      </c>
      <c r="F139" s="234" t="s">
        <v>180</v>
      </c>
      <c r="G139" s="235" t="s">
        <v>145</v>
      </c>
      <c r="H139" s="236">
        <v>16</v>
      </c>
      <c r="I139" s="237"/>
      <c r="J139" s="238">
        <f>ROUND(I139*H139,2)</f>
        <v>0</v>
      </c>
      <c r="K139" s="234" t="s">
        <v>146</v>
      </c>
      <c r="L139" s="41"/>
      <c r="M139" s="239" t="s">
        <v>1</v>
      </c>
      <c r="N139" s="240" t="s">
        <v>41</v>
      </c>
      <c r="O139" s="88"/>
      <c r="P139" s="241">
        <f>O139*H139</f>
        <v>0</v>
      </c>
      <c r="Q139" s="241">
        <v>0.00038999999999999999</v>
      </c>
      <c r="R139" s="241">
        <f>Q139*H139</f>
        <v>0.0062399999999999999</v>
      </c>
      <c r="S139" s="241">
        <v>0.0082799999999999992</v>
      </c>
      <c r="T139" s="242">
        <f>S139*H139</f>
        <v>0.13247999999999999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3" t="s">
        <v>147</v>
      </c>
      <c r="AT139" s="243" t="s">
        <v>142</v>
      </c>
      <c r="AU139" s="243" t="s">
        <v>86</v>
      </c>
      <c r="AY139" s="14" t="s">
        <v>139</v>
      </c>
      <c r="BE139" s="244">
        <f>IF(N139="základní",J139,0)</f>
        <v>0</v>
      </c>
      <c r="BF139" s="244">
        <f>IF(N139="snížená",J139,0)</f>
        <v>0</v>
      </c>
      <c r="BG139" s="244">
        <f>IF(N139="zákl. přenesená",J139,0)</f>
        <v>0</v>
      </c>
      <c r="BH139" s="244">
        <f>IF(N139="sníž. přenesená",J139,0)</f>
        <v>0</v>
      </c>
      <c r="BI139" s="244">
        <f>IF(N139="nulová",J139,0)</f>
        <v>0</v>
      </c>
      <c r="BJ139" s="14" t="s">
        <v>84</v>
      </c>
      <c r="BK139" s="244">
        <f>ROUND(I139*H139,2)</f>
        <v>0</v>
      </c>
      <c r="BL139" s="14" t="s">
        <v>147</v>
      </c>
      <c r="BM139" s="243" t="s">
        <v>181</v>
      </c>
    </row>
    <row r="140" s="2" customFormat="1" ht="24" customHeight="1">
      <c r="A140" s="35"/>
      <c r="B140" s="36"/>
      <c r="C140" s="232" t="s">
        <v>8</v>
      </c>
      <c r="D140" s="232" t="s">
        <v>142</v>
      </c>
      <c r="E140" s="233" t="s">
        <v>182</v>
      </c>
      <c r="F140" s="234" t="s">
        <v>183</v>
      </c>
      <c r="G140" s="235" t="s">
        <v>155</v>
      </c>
      <c r="H140" s="236">
        <v>0.16300000000000001</v>
      </c>
      <c r="I140" s="237"/>
      <c r="J140" s="238">
        <f>ROUND(I140*H140,2)</f>
        <v>0</v>
      </c>
      <c r="K140" s="234" t="s">
        <v>146</v>
      </c>
      <c r="L140" s="41"/>
      <c r="M140" s="239" t="s">
        <v>1</v>
      </c>
      <c r="N140" s="240" t="s">
        <v>41</v>
      </c>
      <c r="O140" s="88"/>
      <c r="P140" s="241">
        <f>O140*H140</f>
        <v>0</v>
      </c>
      <c r="Q140" s="241">
        <v>0</v>
      </c>
      <c r="R140" s="241">
        <f>Q140*H140</f>
        <v>0</v>
      </c>
      <c r="S140" s="241">
        <v>0</v>
      </c>
      <c r="T140" s="24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3" t="s">
        <v>147</v>
      </c>
      <c r="AT140" s="243" t="s">
        <v>142</v>
      </c>
      <c r="AU140" s="243" t="s">
        <v>86</v>
      </c>
      <c r="AY140" s="14" t="s">
        <v>139</v>
      </c>
      <c r="BE140" s="244">
        <f>IF(N140="základní",J140,0)</f>
        <v>0</v>
      </c>
      <c r="BF140" s="244">
        <f>IF(N140="snížená",J140,0)</f>
        <v>0</v>
      </c>
      <c r="BG140" s="244">
        <f>IF(N140="zákl. přenesená",J140,0)</f>
        <v>0</v>
      </c>
      <c r="BH140" s="244">
        <f>IF(N140="sníž. přenesená",J140,0)</f>
        <v>0</v>
      </c>
      <c r="BI140" s="244">
        <f>IF(N140="nulová",J140,0)</f>
        <v>0</v>
      </c>
      <c r="BJ140" s="14" t="s">
        <v>84</v>
      </c>
      <c r="BK140" s="244">
        <f>ROUND(I140*H140,2)</f>
        <v>0</v>
      </c>
      <c r="BL140" s="14" t="s">
        <v>147</v>
      </c>
      <c r="BM140" s="243" t="s">
        <v>184</v>
      </c>
    </row>
    <row r="141" s="12" customFormat="1" ht="22.8" customHeight="1">
      <c r="A141" s="12"/>
      <c r="B141" s="216"/>
      <c r="C141" s="217"/>
      <c r="D141" s="218" t="s">
        <v>75</v>
      </c>
      <c r="E141" s="230" t="s">
        <v>185</v>
      </c>
      <c r="F141" s="230" t="s">
        <v>186</v>
      </c>
      <c r="G141" s="217"/>
      <c r="H141" s="217"/>
      <c r="I141" s="220"/>
      <c r="J141" s="231">
        <f>BK141</f>
        <v>0</v>
      </c>
      <c r="K141" s="217"/>
      <c r="L141" s="222"/>
      <c r="M141" s="223"/>
      <c r="N141" s="224"/>
      <c r="O141" s="224"/>
      <c r="P141" s="225">
        <f>SUM(P142:P146)</f>
        <v>0</v>
      </c>
      <c r="Q141" s="224"/>
      <c r="R141" s="225">
        <f>SUM(R142:R146)</f>
        <v>0.45102000000000003</v>
      </c>
      <c r="S141" s="224"/>
      <c r="T141" s="226">
        <f>SUM(T142:T146)</f>
        <v>3.5534999999999997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7" t="s">
        <v>86</v>
      </c>
      <c r="AT141" s="228" t="s">
        <v>75</v>
      </c>
      <c r="AU141" s="228" t="s">
        <v>84</v>
      </c>
      <c r="AY141" s="227" t="s">
        <v>139</v>
      </c>
      <c r="BK141" s="229">
        <f>SUM(BK142:BK146)</f>
        <v>0</v>
      </c>
    </row>
    <row r="142" s="2" customFormat="1" ht="16.5" customHeight="1">
      <c r="A142" s="35"/>
      <c r="B142" s="36"/>
      <c r="C142" s="232" t="s">
        <v>187</v>
      </c>
      <c r="D142" s="232" t="s">
        <v>142</v>
      </c>
      <c r="E142" s="233" t="s">
        <v>188</v>
      </c>
      <c r="F142" s="234" t="s">
        <v>189</v>
      </c>
      <c r="G142" s="235" t="s">
        <v>166</v>
      </c>
      <c r="H142" s="236">
        <v>2</v>
      </c>
      <c r="I142" s="237"/>
      <c r="J142" s="238">
        <f>ROUND(I142*H142,2)</f>
        <v>0</v>
      </c>
      <c r="K142" s="234" t="s">
        <v>1</v>
      </c>
      <c r="L142" s="41"/>
      <c r="M142" s="239" t="s">
        <v>1</v>
      </c>
      <c r="N142" s="240" t="s">
        <v>41</v>
      </c>
      <c r="O142" s="88"/>
      <c r="P142" s="241">
        <f>O142*H142</f>
        <v>0</v>
      </c>
      <c r="Q142" s="241">
        <v>0.10000000000000001</v>
      </c>
      <c r="R142" s="241">
        <f>Q142*H142</f>
        <v>0.20000000000000001</v>
      </c>
      <c r="S142" s="241">
        <v>0.10000000000000001</v>
      </c>
      <c r="T142" s="242">
        <f>S142*H142</f>
        <v>0.20000000000000001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3" t="s">
        <v>147</v>
      </c>
      <c r="AT142" s="243" t="s">
        <v>142</v>
      </c>
      <c r="AU142" s="243" t="s">
        <v>86</v>
      </c>
      <c r="AY142" s="14" t="s">
        <v>139</v>
      </c>
      <c r="BE142" s="244">
        <f>IF(N142="základní",J142,0)</f>
        <v>0</v>
      </c>
      <c r="BF142" s="244">
        <f>IF(N142="snížená",J142,0)</f>
        <v>0</v>
      </c>
      <c r="BG142" s="244">
        <f>IF(N142="zákl. přenesená",J142,0)</f>
        <v>0</v>
      </c>
      <c r="BH142" s="244">
        <f>IF(N142="sníž. přenesená",J142,0)</f>
        <v>0</v>
      </c>
      <c r="BI142" s="244">
        <f>IF(N142="nulová",J142,0)</f>
        <v>0</v>
      </c>
      <c r="BJ142" s="14" t="s">
        <v>84</v>
      </c>
      <c r="BK142" s="244">
        <f>ROUND(I142*H142,2)</f>
        <v>0</v>
      </c>
      <c r="BL142" s="14" t="s">
        <v>147</v>
      </c>
      <c r="BM142" s="243" t="s">
        <v>190</v>
      </c>
    </row>
    <row r="143" s="2" customFormat="1" ht="16.5" customHeight="1">
      <c r="A143" s="35"/>
      <c r="B143" s="36"/>
      <c r="C143" s="232" t="s">
        <v>191</v>
      </c>
      <c r="D143" s="232" t="s">
        <v>142</v>
      </c>
      <c r="E143" s="233" t="s">
        <v>192</v>
      </c>
      <c r="F143" s="234" t="s">
        <v>193</v>
      </c>
      <c r="G143" s="235" t="s">
        <v>166</v>
      </c>
      <c r="H143" s="236">
        <v>1</v>
      </c>
      <c r="I143" s="237"/>
      <c r="J143" s="238">
        <f>ROUND(I143*H143,2)</f>
        <v>0</v>
      </c>
      <c r="K143" s="234" t="s">
        <v>1</v>
      </c>
      <c r="L143" s="41"/>
      <c r="M143" s="239" t="s">
        <v>1</v>
      </c>
      <c r="N143" s="240" t="s">
        <v>41</v>
      </c>
      <c r="O143" s="88"/>
      <c r="P143" s="241">
        <f>O143*H143</f>
        <v>0</v>
      </c>
      <c r="Q143" s="241">
        <v>0.25</v>
      </c>
      <c r="R143" s="241">
        <f>Q143*H143</f>
        <v>0.25</v>
      </c>
      <c r="S143" s="241">
        <v>0.10000000000000001</v>
      </c>
      <c r="T143" s="242">
        <f>S143*H143</f>
        <v>0.10000000000000001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3" t="s">
        <v>147</v>
      </c>
      <c r="AT143" s="243" t="s">
        <v>142</v>
      </c>
      <c r="AU143" s="243" t="s">
        <v>86</v>
      </c>
      <c r="AY143" s="14" t="s">
        <v>139</v>
      </c>
      <c r="BE143" s="244">
        <f>IF(N143="základní",J143,0)</f>
        <v>0</v>
      </c>
      <c r="BF143" s="244">
        <f>IF(N143="snížená",J143,0)</f>
        <v>0</v>
      </c>
      <c r="BG143" s="244">
        <f>IF(N143="zákl. přenesená",J143,0)</f>
        <v>0</v>
      </c>
      <c r="BH143" s="244">
        <f>IF(N143="sníž. přenesená",J143,0)</f>
        <v>0</v>
      </c>
      <c r="BI143" s="244">
        <f>IF(N143="nulová",J143,0)</f>
        <v>0</v>
      </c>
      <c r="BJ143" s="14" t="s">
        <v>84</v>
      </c>
      <c r="BK143" s="244">
        <f>ROUND(I143*H143,2)</f>
        <v>0</v>
      </c>
      <c r="BL143" s="14" t="s">
        <v>147</v>
      </c>
      <c r="BM143" s="243" t="s">
        <v>194</v>
      </c>
    </row>
    <row r="144" s="2" customFormat="1" ht="24" customHeight="1">
      <c r="A144" s="35"/>
      <c r="B144" s="36"/>
      <c r="C144" s="232" t="s">
        <v>195</v>
      </c>
      <c r="D144" s="232" t="s">
        <v>142</v>
      </c>
      <c r="E144" s="233" t="s">
        <v>196</v>
      </c>
      <c r="F144" s="234" t="s">
        <v>197</v>
      </c>
      <c r="G144" s="235" t="s">
        <v>166</v>
      </c>
      <c r="H144" s="236">
        <v>6</v>
      </c>
      <c r="I144" s="237"/>
      <c r="J144" s="238">
        <f>ROUND(I144*H144,2)</f>
        <v>0</v>
      </c>
      <c r="K144" s="234" t="s">
        <v>146</v>
      </c>
      <c r="L144" s="41"/>
      <c r="M144" s="239" t="s">
        <v>1</v>
      </c>
      <c r="N144" s="240" t="s">
        <v>41</v>
      </c>
      <c r="O144" s="88"/>
      <c r="P144" s="241">
        <f>O144*H144</f>
        <v>0</v>
      </c>
      <c r="Q144" s="241">
        <v>0.00017000000000000001</v>
      </c>
      <c r="R144" s="241">
        <f>Q144*H144</f>
        <v>0.0010200000000000001</v>
      </c>
      <c r="S144" s="241">
        <v>0.54225000000000001</v>
      </c>
      <c r="T144" s="242">
        <f>S144*H144</f>
        <v>3.2534999999999998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3" t="s">
        <v>147</v>
      </c>
      <c r="AT144" s="243" t="s">
        <v>142</v>
      </c>
      <c r="AU144" s="243" t="s">
        <v>86</v>
      </c>
      <c r="AY144" s="14" t="s">
        <v>139</v>
      </c>
      <c r="BE144" s="244">
        <f>IF(N144="základní",J144,0)</f>
        <v>0</v>
      </c>
      <c r="BF144" s="244">
        <f>IF(N144="snížená",J144,0)</f>
        <v>0</v>
      </c>
      <c r="BG144" s="244">
        <f>IF(N144="zákl. přenesená",J144,0)</f>
        <v>0</v>
      </c>
      <c r="BH144" s="244">
        <f>IF(N144="sníž. přenesená",J144,0)</f>
        <v>0</v>
      </c>
      <c r="BI144" s="244">
        <f>IF(N144="nulová",J144,0)</f>
        <v>0</v>
      </c>
      <c r="BJ144" s="14" t="s">
        <v>84</v>
      </c>
      <c r="BK144" s="244">
        <f>ROUND(I144*H144,2)</f>
        <v>0</v>
      </c>
      <c r="BL144" s="14" t="s">
        <v>147</v>
      </c>
      <c r="BM144" s="243" t="s">
        <v>198</v>
      </c>
    </row>
    <row r="145" s="2" customFormat="1" ht="24" customHeight="1">
      <c r="A145" s="35"/>
      <c r="B145" s="36"/>
      <c r="C145" s="232" t="s">
        <v>199</v>
      </c>
      <c r="D145" s="232" t="s">
        <v>142</v>
      </c>
      <c r="E145" s="233" t="s">
        <v>200</v>
      </c>
      <c r="F145" s="234" t="s">
        <v>201</v>
      </c>
      <c r="G145" s="235" t="s">
        <v>166</v>
      </c>
      <c r="H145" s="236">
        <v>6</v>
      </c>
      <c r="I145" s="237"/>
      <c r="J145" s="238">
        <f>ROUND(I145*H145,2)</f>
        <v>0</v>
      </c>
      <c r="K145" s="234" t="s">
        <v>146</v>
      </c>
      <c r="L145" s="41"/>
      <c r="M145" s="239" t="s">
        <v>1</v>
      </c>
      <c r="N145" s="240" t="s">
        <v>41</v>
      </c>
      <c r="O145" s="88"/>
      <c r="P145" s="241">
        <f>O145*H145</f>
        <v>0</v>
      </c>
      <c r="Q145" s="241">
        <v>0</v>
      </c>
      <c r="R145" s="241">
        <f>Q145*H145</f>
        <v>0</v>
      </c>
      <c r="S145" s="241">
        <v>0</v>
      </c>
      <c r="T145" s="24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3" t="s">
        <v>147</v>
      </c>
      <c r="AT145" s="243" t="s">
        <v>142</v>
      </c>
      <c r="AU145" s="243" t="s">
        <v>86</v>
      </c>
      <c r="AY145" s="14" t="s">
        <v>139</v>
      </c>
      <c r="BE145" s="244">
        <f>IF(N145="základní",J145,0)</f>
        <v>0</v>
      </c>
      <c r="BF145" s="244">
        <f>IF(N145="snížená",J145,0)</f>
        <v>0</v>
      </c>
      <c r="BG145" s="244">
        <f>IF(N145="zákl. přenesená",J145,0)</f>
        <v>0</v>
      </c>
      <c r="BH145" s="244">
        <f>IF(N145="sníž. přenesená",J145,0)</f>
        <v>0</v>
      </c>
      <c r="BI145" s="244">
        <f>IF(N145="nulová",J145,0)</f>
        <v>0</v>
      </c>
      <c r="BJ145" s="14" t="s">
        <v>84</v>
      </c>
      <c r="BK145" s="244">
        <f>ROUND(I145*H145,2)</f>
        <v>0</v>
      </c>
      <c r="BL145" s="14" t="s">
        <v>147</v>
      </c>
      <c r="BM145" s="243" t="s">
        <v>202</v>
      </c>
    </row>
    <row r="146" s="2" customFormat="1" ht="24" customHeight="1">
      <c r="A146" s="35"/>
      <c r="B146" s="36"/>
      <c r="C146" s="232" t="s">
        <v>7</v>
      </c>
      <c r="D146" s="232" t="s">
        <v>142</v>
      </c>
      <c r="E146" s="233" t="s">
        <v>203</v>
      </c>
      <c r="F146" s="234" t="s">
        <v>204</v>
      </c>
      <c r="G146" s="235" t="s">
        <v>155</v>
      </c>
      <c r="H146" s="236">
        <v>0.83999999999999997</v>
      </c>
      <c r="I146" s="237"/>
      <c r="J146" s="238">
        <f>ROUND(I146*H146,2)</f>
        <v>0</v>
      </c>
      <c r="K146" s="234" t="s">
        <v>146</v>
      </c>
      <c r="L146" s="41"/>
      <c r="M146" s="239" t="s">
        <v>1</v>
      </c>
      <c r="N146" s="240" t="s">
        <v>41</v>
      </c>
      <c r="O146" s="88"/>
      <c r="P146" s="241">
        <f>O146*H146</f>
        <v>0</v>
      </c>
      <c r="Q146" s="241">
        <v>0</v>
      </c>
      <c r="R146" s="241">
        <f>Q146*H146</f>
        <v>0</v>
      </c>
      <c r="S146" s="241">
        <v>0</v>
      </c>
      <c r="T146" s="24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3" t="s">
        <v>147</v>
      </c>
      <c r="AT146" s="243" t="s">
        <v>142</v>
      </c>
      <c r="AU146" s="243" t="s">
        <v>86</v>
      </c>
      <c r="AY146" s="14" t="s">
        <v>139</v>
      </c>
      <c r="BE146" s="244">
        <f>IF(N146="základní",J146,0)</f>
        <v>0</v>
      </c>
      <c r="BF146" s="244">
        <f>IF(N146="snížená",J146,0)</f>
        <v>0</v>
      </c>
      <c r="BG146" s="244">
        <f>IF(N146="zákl. přenesená",J146,0)</f>
        <v>0</v>
      </c>
      <c r="BH146" s="244">
        <f>IF(N146="sníž. přenesená",J146,0)</f>
        <v>0</v>
      </c>
      <c r="BI146" s="244">
        <f>IF(N146="nulová",J146,0)</f>
        <v>0</v>
      </c>
      <c r="BJ146" s="14" t="s">
        <v>84</v>
      </c>
      <c r="BK146" s="244">
        <f>ROUND(I146*H146,2)</f>
        <v>0</v>
      </c>
      <c r="BL146" s="14" t="s">
        <v>147</v>
      </c>
      <c r="BM146" s="243" t="s">
        <v>205</v>
      </c>
    </row>
    <row r="147" s="12" customFormat="1" ht="22.8" customHeight="1">
      <c r="A147" s="12"/>
      <c r="B147" s="216"/>
      <c r="C147" s="217"/>
      <c r="D147" s="218" t="s">
        <v>75</v>
      </c>
      <c r="E147" s="230" t="s">
        <v>206</v>
      </c>
      <c r="F147" s="230" t="s">
        <v>207</v>
      </c>
      <c r="G147" s="217"/>
      <c r="H147" s="217"/>
      <c r="I147" s="220"/>
      <c r="J147" s="231">
        <f>BK147</f>
        <v>0</v>
      </c>
      <c r="K147" s="217"/>
      <c r="L147" s="222"/>
      <c r="M147" s="223"/>
      <c r="N147" s="224"/>
      <c r="O147" s="224"/>
      <c r="P147" s="225">
        <f>SUM(P148:P156)</f>
        <v>0</v>
      </c>
      <c r="Q147" s="224"/>
      <c r="R147" s="225">
        <f>SUM(R148:R156)</f>
        <v>0.00043999999999999996</v>
      </c>
      <c r="S147" s="224"/>
      <c r="T147" s="226">
        <f>SUM(T148:T156)</f>
        <v>2.6268400000000001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7" t="s">
        <v>86</v>
      </c>
      <c r="AT147" s="228" t="s">
        <v>75</v>
      </c>
      <c r="AU147" s="228" t="s">
        <v>84</v>
      </c>
      <c r="AY147" s="227" t="s">
        <v>139</v>
      </c>
      <c r="BK147" s="229">
        <f>SUM(BK148:BK156)</f>
        <v>0</v>
      </c>
    </row>
    <row r="148" s="2" customFormat="1" ht="16.5" customHeight="1">
      <c r="A148" s="35"/>
      <c r="B148" s="36"/>
      <c r="C148" s="232" t="s">
        <v>208</v>
      </c>
      <c r="D148" s="232" t="s">
        <v>142</v>
      </c>
      <c r="E148" s="233" t="s">
        <v>209</v>
      </c>
      <c r="F148" s="234" t="s">
        <v>210</v>
      </c>
      <c r="G148" s="235" t="s">
        <v>145</v>
      </c>
      <c r="H148" s="236">
        <v>8</v>
      </c>
      <c r="I148" s="237"/>
      <c r="J148" s="238">
        <f>ROUND(I148*H148,2)</f>
        <v>0</v>
      </c>
      <c r="K148" s="234" t="s">
        <v>146</v>
      </c>
      <c r="L148" s="41"/>
      <c r="M148" s="239" t="s">
        <v>1</v>
      </c>
      <c r="N148" s="240" t="s">
        <v>41</v>
      </c>
      <c r="O148" s="88"/>
      <c r="P148" s="241">
        <f>O148*H148</f>
        <v>0</v>
      </c>
      <c r="Q148" s="241">
        <v>0</v>
      </c>
      <c r="R148" s="241">
        <f>Q148*H148</f>
        <v>0</v>
      </c>
      <c r="S148" s="241">
        <v>0.20748</v>
      </c>
      <c r="T148" s="242">
        <f>S148*H148</f>
        <v>1.65984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3" t="s">
        <v>147</v>
      </c>
      <c r="AT148" s="243" t="s">
        <v>142</v>
      </c>
      <c r="AU148" s="243" t="s">
        <v>86</v>
      </c>
      <c r="AY148" s="14" t="s">
        <v>139</v>
      </c>
      <c r="BE148" s="244">
        <f>IF(N148="základní",J148,0)</f>
        <v>0</v>
      </c>
      <c r="BF148" s="244">
        <f>IF(N148="snížená",J148,0)</f>
        <v>0</v>
      </c>
      <c r="BG148" s="244">
        <f>IF(N148="zákl. přenesená",J148,0)</f>
        <v>0</v>
      </c>
      <c r="BH148" s="244">
        <f>IF(N148="sníž. přenesená",J148,0)</f>
        <v>0</v>
      </c>
      <c r="BI148" s="244">
        <f>IF(N148="nulová",J148,0)</f>
        <v>0</v>
      </c>
      <c r="BJ148" s="14" t="s">
        <v>84</v>
      </c>
      <c r="BK148" s="244">
        <f>ROUND(I148*H148,2)</f>
        <v>0</v>
      </c>
      <c r="BL148" s="14" t="s">
        <v>147</v>
      </c>
      <c r="BM148" s="243" t="s">
        <v>211</v>
      </c>
    </row>
    <row r="149" s="2" customFormat="1" ht="24" customHeight="1">
      <c r="A149" s="35"/>
      <c r="B149" s="36"/>
      <c r="C149" s="232" t="s">
        <v>212</v>
      </c>
      <c r="D149" s="232" t="s">
        <v>142</v>
      </c>
      <c r="E149" s="233" t="s">
        <v>213</v>
      </c>
      <c r="F149" s="234" t="s">
        <v>214</v>
      </c>
      <c r="G149" s="235" t="s">
        <v>166</v>
      </c>
      <c r="H149" s="236">
        <v>1</v>
      </c>
      <c r="I149" s="237"/>
      <c r="J149" s="238">
        <f>ROUND(I149*H149,2)</f>
        <v>0</v>
      </c>
      <c r="K149" s="234" t="s">
        <v>146</v>
      </c>
      <c r="L149" s="41"/>
      <c r="M149" s="239" t="s">
        <v>1</v>
      </c>
      <c r="N149" s="240" t="s">
        <v>41</v>
      </c>
      <c r="O149" s="88"/>
      <c r="P149" s="241">
        <f>O149*H149</f>
        <v>0</v>
      </c>
      <c r="Q149" s="241">
        <v>0</v>
      </c>
      <c r="R149" s="241">
        <f>Q149*H149</f>
        <v>0</v>
      </c>
      <c r="S149" s="241">
        <v>0.37</v>
      </c>
      <c r="T149" s="242">
        <f>S149*H149</f>
        <v>0.37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3" t="s">
        <v>147</v>
      </c>
      <c r="AT149" s="243" t="s">
        <v>142</v>
      </c>
      <c r="AU149" s="243" t="s">
        <v>86</v>
      </c>
      <c r="AY149" s="14" t="s">
        <v>139</v>
      </c>
      <c r="BE149" s="244">
        <f>IF(N149="základní",J149,0)</f>
        <v>0</v>
      </c>
      <c r="BF149" s="244">
        <f>IF(N149="snížená",J149,0)</f>
        <v>0</v>
      </c>
      <c r="BG149" s="244">
        <f>IF(N149="zákl. přenesená",J149,0)</f>
        <v>0</v>
      </c>
      <c r="BH149" s="244">
        <f>IF(N149="sníž. přenesená",J149,0)</f>
        <v>0</v>
      </c>
      <c r="BI149" s="244">
        <f>IF(N149="nulová",J149,0)</f>
        <v>0</v>
      </c>
      <c r="BJ149" s="14" t="s">
        <v>84</v>
      </c>
      <c r="BK149" s="244">
        <f>ROUND(I149*H149,2)</f>
        <v>0</v>
      </c>
      <c r="BL149" s="14" t="s">
        <v>147</v>
      </c>
      <c r="BM149" s="243" t="s">
        <v>215</v>
      </c>
    </row>
    <row r="150" s="2" customFormat="1" ht="24" customHeight="1">
      <c r="A150" s="35"/>
      <c r="B150" s="36"/>
      <c r="C150" s="232" t="s">
        <v>216</v>
      </c>
      <c r="D150" s="232" t="s">
        <v>142</v>
      </c>
      <c r="E150" s="233" t="s">
        <v>217</v>
      </c>
      <c r="F150" s="234" t="s">
        <v>218</v>
      </c>
      <c r="G150" s="235" t="s">
        <v>166</v>
      </c>
      <c r="H150" s="236">
        <v>1</v>
      </c>
      <c r="I150" s="237"/>
      <c r="J150" s="238">
        <f>ROUND(I150*H150,2)</f>
        <v>0</v>
      </c>
      <c r="K150" s="234" t="s">
        <v>146</v>
      </c>
      <c r="L150" s="41"/>
      <c r="M150" s="239" t="s">
        <v>1</v>
      </c>
      <c r="N150" s="240" t="s">
        <v>41</v>
      </c>
      <c r="O150" s="88"/>
      <c r="P150" s="241">
        <f>O150*H150</f>
        <v>0</v>
      </c>
      <c r="Q150" s="241">
        <v>0</v>
      </c>
      <c r="R150" s="241">
        <f>Q150*H150</f>
        <v>0</v>
      </c>
      <c r="S150" s="241">
        <v>0.37</v>
      </c>
      <c r="T150" s="242">
        <f>S150*H150</f>
        <v>0.37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3" t="s">
        <v>147</v>
      </c>
      <c r="AT150" s="243" t="s">
        <v>142</v>
      </c>
      <c r="AU150" s="243" t="s">
        <v>86</v>
      </c>
      <c r="AY150" s="14" t="s">
        <v>139</v>
      </c>
      <c r="BE150" s="244">
        <f>IF(N150="základní",J150,0)</f>
        <v>0</v>
      </c>
      <c r="BF150" s="244">
        <f>IF(N150="snížená",J150,0)</f>
        <v>0</v>
      </c>
      <c r="BG150" s="244">
        <f>IF(N150="zákl. přenesená",J150,0)</f>
        <v>0</v>
      </c>
      <c r="BH150" s="244">
        <f>IF(N150="sníž. přenesená",J150,0)</f>
        <v>0</v>
      </c>
      <c r="BI150" s="244">
        <f>IF(N150="nulová",J150,0)</f>
        <v>0</v>
      </c>
      <c r="BJ150" s="14" t="s">
        <v>84</v>
      </c>
      <c r="BK150" s="244">
        <f>ROUND(I150*H150,2)</f>
        <v>0</v>
      </c>
      <c r="BL150" s="14" t="s">
        <v>147</v>
      </c>
      <c r="BM150" s="243" t="s">
        <v>219</v>
      </c>
    </row>
    <row r="151" s="2" customFormat="1" ht="16.5" customHeight="1">
      <c r="A151" s="35"/>
      <c r="B151" s="36"/>
      <c r="C151" s="232" t="s">
        <v>220</v>
      </c>
      <c r="D151" s="232" t="s">
        <v>142</v>
      </c>
      <c r="E151" s="233" t="s">
        <v>221</v>
      </c>
      <c r="F151" s="234" t="s">
        <v>222</v>
      </c>
      <c r="G151" s="235" t="s">
        <v>166</v>
      </c>
      <c r="H151" s="236">
        <v>1</v>
      </c>
      <c r="I151" s="237"/>
      <c r="J151" s="238">
        <f>ROUND(I151*H151,2)</f>
        <v>0</v>
      </c>
      <c r="K151" s="234" t="s">
        <v>146</v>
      </c>
      <c r="L151" s="41"/>
      <c r="M151" s="239" t="s">
        <v>1</v>
      </c>
      <c r="N151" s="240" t="s">
        <v>41</v>
      </c>
      <c r="O151" s="88"/>
      <c r="P151" s="241">
        <f>O151*H151</f>
        <v>0</v>
      </c>
      <c r="Q151" s="241">
        <v>6.9999999999999994E-05</v>
      </c>
      <c r="R151" s="241">
        <f>Q151*H151</f>
        <v>6.9999999999999994E-05</v>
      </c>
      <c r="S151" s="241">
        <v>0.021000000000000001</v>
      </c>
      <c r="T151" s="242">
        <f>S151*H151</f>
        <v>0.021000000000000001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3" t="s">
        <v>147</v>
      </c>
      <c r="AT151" s="243" t="s">
        <v>142</v>
      </c>
      <c r="AU151" s="243" t="s">
        <v>86</v>
      </c>
      <c r="AY151" s="14" t="s">
        <v>139</v>
      </c>
      <c r="BE151" s="244">
        <f>IF(N151="základní",J151,0)</f>
        <v>0</v>
      </c>
      <c r="BF151" s="244">
        <f>IF(N151="snížená",J151,0)</f>
        <v>0</v>
      </c>
      <c r="BG151" s="244">
        <f>IF(N151="zákl. přenesená",J151,0)</f>
        <v>0</v>
      </c>
      <c r="BH151" s="244">
        <f>IF(N151="sníž. přenesená",J151,0)</f>
        <v>0</v>
      </c>
      <c r="BI151" s="244">
        <f>IF(N151="nulová",J151,0)</f>
        <v>0</v>
      </c>
      <c r="BJ151" s="14" t="s">
        <v>84</v>
      </c>
      <c r="BK151" s="244">
        <f>ROUND(I151*H151,2)</f>
        <v>0</v>
      </c>
      <c r="BL151" s="14" t="s">
        <v>147</v>
      </c>
      <c r="BM151" s="243" t="s">
        <v>223</v>
      </c>
    </row>
    <row r="152" s="2" customFormat="1" ht="16.5" customHeight="1">
      <c r="A152" s="35"/>
      <c r="B152" s="36"/>
      <c r="C152" s="232" t="s">
        <v>224</v>
      </c>
      <c r="D152" s="232" t="s">
        <v>142</v>
      </c>
      <c r="E152" s="233" t="s">
        <v>225</v>
      </c>
      <c r="F152" s="234" t="s">
        <v>226</v>
      </c>
      <c r="G152" s="235" t="s">
        <v>166</v>
      </c>
      <c r="H152" s="236">
        <v>3</v>
      </c>
      <c r="I152" s="237"/>
      <c r="J152" s="238">
        <f>ROUND(I152*H152,2)</f>
        <v>0</v>
      </c>
      <c r="K152" s="234" t="s">
        <v>146</v>
      </c>
      <c r="L152" s="41"/>
      <c r="M152" s="239" t="s">
        <v>1</v>
      </c>
      <c r="N152" s="240" t="s">
        <v>41</v>
      </c>
      <c r="O152" s="88"/>
      <c r="P152" s="241">
        <f>O152*H152</f>
        <v>0</v>
      </c>
      <c r="Q152" s="241">
        <v>6.9999999999999994E-05</v>
      </c>
      <c r="R152" s="241">
        <f>Q152*H152</f>
        <v>0.00020999999999999998</v>
      </c>
      <c r="S152" s="241">
        <v>0.021999999999999999</v>
      </c>
      <c r="T152" s="242">
        <f>S152*H152</f>
        <v>0.066000000000000003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3" t="s">
        <v>147</v>
      </c>
      <c r="AT152" s="243" t="s">
        <v>142</v>
      </c>
      <c r="AU152" s="243" t="s">
        <v>86</v>
      </c>
      <c r="AY152" s="14" t="s">
        <v>139</v>
      </c>
      <c r="BE152" s="244">
        <f>IF(N152="základní",J152,0)</f>
        <v>0</v>
      </c>
      <c r="BF152" s="244">
        <f>IF(N152="snížená",J152,0)</f>
        <v>0</v>
      </c>
      <c r="BG152" s="244">
        <f>IF(N152="zákl. přenesená",J152,0)</f>
        <v>0</v>
      </c>
      <c r="BH152" s="244">
        <f>IF(N152="sníž. přenesená",J152,0)</f>
        <v>0</v>
      </c>
      <c r="BI152" s="244">
        <f>IF(N152="nulová",J152,0)</f>
        <v>0</v>
      </c>
      <c r="BJ152" s="14" t="s">
        <v>84</v>
      </c>
      <c r="BK152" s="244">
        <f>ROUND(I152*H152,2)</f>
        <v>0</v>
      </c>
      <c r="BL152" s="14" t="s">
        <v>147</v>
      </c>
      <c r="BM152" s="243" t="s">
        <v>227</v>
      </c>
    </row>
    <row r="153" s="2" customFormat="1" ht="16.5" customHeight="1">
      <c r="A153" s="35"/>
      <c r="B153" s="36"/>
      <c r="C153" s="232" t="s">
        <v>228</v>
      </c>
      <c r="D153" s="232" t="s">
        <v>142</v>
      </c>
      <c r="E153" s="233" t="s">
        <v>229</v>
      </c>
      <c r="F153" s="234" t="s">
        <v>230</v>
      </c>
      <c r="G153" s="235" t="s">
        <v>166</v>
      </c>
      <c r="H153" s="236">
        <v>2</v>
      </c>
      <c r="I153" s="237"/>
      <c r="J153" s="238">
        <f>ROUND(I153*H153,2)</f>
        <v>0</v>
      </c>
      <c r="K153" s="234" t="s">
        <v>146</v>
      </c>
      <c r="L153" s="41"/>
      <c r="M153" s="239" t="s">
        <v>1</v>
      </c>
      <c r="N153" s="240" t="s">
        <v>41</v>
      </c>
      <c r="O153" s="88"/>
      <c r="P153" s="241">
        <f>O153*H153</f>
        <v>0</v>
      </c>
      <c r="Q153" s="241">
        <v>6.9999999999999994E-05</v>
      </c>
      <c r="R153" s="241">
        <f>Q153*H153</f>
        <v>0.00013999999999999999</v>
      </c>
      <c r="S153" s="241">
        <v>0.024</v>
      </c>
      <c r="T153" s="242">
        <f>S153*H153</f>
        <v>0.048000000000000001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3" t="s">
        <v>147</v>
      </c>
      <c r="AT153" s="243" t="s">
        <v>142</v>
      </c>
      <c r="AU153" s="243" t="s">
        <v>86</v>
      </c>
      <c r="AY153" s="14" t="s">
        <v>139</v>
      </c>
      <c r="BE153" s="244">
        <f>IF(N153="základní",J153,0)</f>
        <v>0</v>
      </c>
      <c r="BF153" s="244">
        <f>IF(N153="snížená",J153,0)</f>
        <v>0</v>
      </c>
      <c r="BG153" s="244">
        <f>IF(N153="zákl. přenesená",J153,0)</f>
        <v>0</v>
      </c>
      <c r="BH153" s="244">
        <f>IF(N153="sníž. přenesená",J153,0)</f>
        <v>0</v>
      </c>
      <c r="BI153" s="244">
        <f>IF(N153="nulová",J153,0)</f>
        <v>0</v>
      </c>
      <c r="BJ153" s="14" t="s">
        <v>84</v>
      </c>
      <c r="BK153" s="244">
        <f>ROUND(I153*H153,2)</f>
        <v>0</v>
      </c>
      <c r="BL153" s="14" t="s">
        <v>147</v>
      </c>
      <c r="BM153" s="243" t="s">
        <v>231</v>
      </c>
    </row>
    <row r="154" s="2" customFormat="1" ht="16.5" customHeight="1">
      <c r="A154" s="35"/>
      <c r="B154" s="36"/>
      <c r="C154" s="232" t="s">
        <v>232</v>
      </c>
      <c r="D154" s="232" t="s">
        <v>142</v>
      </c>
      <c r="E154" s="233" t="s">
        <v>233</v>
      </c>
      <c r="F154" s="234" t="s">
        <v>234</v>
      </c>
      <c r="G154" s="235" t="s">
        <v>166</v>
      </c>
      <c r="H154" s="236">
        <v>2</v>
      </c>
      <c r="I154" s="237"/>
      <c r="J154" s="238">
        <f>ROUND(I154*H154,2)</f>
        <v>0</v>
      </c>
      <c r="K154" s="234" t="s">
        <v>146</v>
      </c>
      <c r="L154" s="41"/>
      <c r="M154" s="239" t="s">
        <v>1</v>
      </c>
      <c r="N154" s="240" t="s">
        <v>41</v>
      </c>
      <c r="O154" s="88"/>
      <c r="P154" s="241">
        <f>O154*H154</f>
        <v>0</v>
      </c>
      <c r="Q154" s="241">
        <v>1.0000000000000001E-05</v>
      </c>
      <c r="R154" s="241">
        <f>Q154*H154</f>
        <v>2.0000000000000002E-05</v>
      </c>
      <c r="S154" s="241">
        <v>0.043999999999999997</v>
      </c>
      <c r="T154" s="242">
        <f>S154*H154</f>
        <v>0.087999999999999995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3" t="s">
        <v>147</v>
      </c>
      <c r="AT154" s="243" t="s">
        <v>142</v>
      </c>
      <c r="AU154" s="243" t="s">
        <v>86</v>
      </c>
      <c r="AY154" s="14" t="s">
        <v>139</v>
      </c>
      <c r="BE154" s="244">
        <f>IF(N154="základní",J154,0)</f>
        <v>0</v>
      </c>
      <c r="BF154" s="244">
        <f>IF(N154="snížená",J154,0)</f>
        <v>0</v>
      </c>
      <c r="BG154" s="244">
        <f>IF(N154="zákl. přenesená",J154,0)</f>
        <v>0</v>
      </c>
      <c r="BH154" s="244">
        <f>IF(N154="sníž. přenesená",J154,0)</f>
        <v>0</v>
      </c>
      <c r="BI154" s="244">
        <f>IF(N154="nulová",J154,0)</f>
        <v>0</v>
      </c>
      <c r="BJ154" s="14" t="s">
        <v>84</v>
      </c>
      <c r="BK154" s="244">
        <f>ROUND(I154*H154,2)</f>
        <v>0</v>
      </c>
      <c r="BL154" s="14" t="s">
        <v>147</v>
      </c>
      <c r="BM154" s="243" t="s">
        <v>235</v>
      </c>
    </row>
    <row r="155" s="2" customFormat="1" ht="16.5" customHeight="1">
      <c r="A155" s="35"/>
      <c r="B155" s="36"/>
      <c r="C155" s="232" t="s">
        <v>236</v>
      </c>
      <c r="D155" s="232" t="s">
        <v>142</v>
      </c>
      <c r="E155" s="233" t="s">
        <v>237</v>
      </c>
      <c r="F155" s="234" t="s">
        <v>238</v>
      </c>
      <c r="G155" s="235" t="s">
        <v>239</v>
      </c>
      <c r="H155" s="236">
        <v>1</v>
      </c>
      <c r="I155" s="237"/>
      <c r="J155" s="238">
        <f>ROUND(I155*H155,2)</f>
        <v>0</v>
      </c>
      <c r="K155" s="234" t="s">
        <v>1</v>
      </c>
      <c r="L155" s="41"/>
      <c r="M155" s="239" t="s">
        <v>1</v>
      </c>
      <c r="N155" s="240" t="s">
        <v>41</v>
      </c>
      <c r="O155" s="88"/>
      <c r="P155" s="241">
        <f>O155*H155</f>
        <v>0</v>
      </c>
      <c r="Q155" s="241">
        <v>0</v>
      </c>
      <c r="R155" s="241">
        <f>Q155*H155</f>
        <v>0</v>
      </c>
      <c r="S155" s="241">
        <v>0.0040000000000000001</v>
      </c>
      <c r="T155" s="242">
        <f>S155*H155</f>
        <v>0.0040000000000000001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3" t="s">
        <v>147</v>
      </c>
      <c r="AT155" s="243" t="s">
        <v>142</v>
      </c>
      <c r="AU155" s="243" t="s">
        <v>86</v>
      </c>
      <c r="AY155" s="14" t="s">
        <v>139</v>
      </c>
      <c r="BE155" s="244">
        <f>IF(N155="základní",J155,0)</f>
        <v>0</v>
      </c>
      <c r="BF155" s="244">
        <f>IF(N155="snížená",J155,0)</f>
        <v>0</v>
      </c>
      <c r="BG155" s="244">
        <f>IF(N155="zákl. přenesená",J155,0)</f>
        <v>0</v>
      </c>
      <c r="BH155" s="244">
        <f>IF(N155="sníž. přenesená",J155,0)</f>
        <v>0</v>
      </c>
      <c r="BI155" s="244">
        <f>IF(N155="nulová",J155,0)</f>
        <v>0</v>
      </c>
      <c r="BJ155" s="14" t="s">
        <v>84</v>
      </c>
      <c r="BK155" s="244">
        <f>ROUND(I155*H155,2)</f>
        <v>0</v>
      </c>
      <c r="BL155" s="14" t="s">
        <v>147</v>
      </c>
      <c r="BM155" s="243" t="s">
        <v>240</v>
      </c>
    </row>
    <row r="156" s="2" customFormat="1" ht="24" customHeight="1">
      <c r="A156" s="35"/>
      <c r="B156" s="36"/>
      <c r="C156" s="232" t="s">
        <v>241</v>
      </c>
      <c r="D156" s="232" t="s">
        <v>142</v>
      </c>
      <c r="E156" s="233" t="s">
        <v>242</v>
      </c>
      <c r="F156" s="234" t="s">
        <v>243</v>
      </c>
      <c r="G156" s="235" t="s">
        <v>155</v>
      </c>
      <c r="H156" s="236">
        <v>2.6269999999999998</v>
      </c>
      <c r="I156" s="237"/>
      <c r="J156" s="238">
        <f>ROUND(I156*H156,2)</f>
        <v>0</v>
      </c>
      <c r="K156" s="234" t="s">
        <v>146</v>
      </c>
      <c r="L156" s="41"/>
      <c r="M156" s="239" t="s">
        <v>1</v>
      </c>
      <c r="N156" s="240" t="s">
        <v>41</v>
      </c>
      <c r="O156" s="88"/>
      <c r="P156" s="241">
        <f>O156*H156</f>
        <v>0</v>
      </c>
      <c r="Q156" s="241">
        <v>0</v>
      </c>
      <c r="R156" s="241">
        <f>Q156*H156</f>
        <v>0</v>
      </c>
      <c r="S156" s="241">
        <v>0</v>
      </c>
      <c r="T156" s="24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3" t="s">
        <v>147</v>
      </c>
      <c r="AT156" s="243" t="s">
        <v>142</v>
      </c>
      <c r="AU156" s="243" t="s">
        <v>86</v>
      </c>
      <c r="AY156" s="14" t="s">
        <v>139</v>
      </c>
      <c r="BE156" s="244">
        <f>IF(N156="základní",J156,0)</f>
        <v>0</v>
      </c>
      <c r="BF156" s="244">
        <f>IF(N156="snížená",J156,0)</f>
        <v>0</v>
      </c>
      <c r="BG156" s="244">
        <f>IF(N156="zákl. přenesená",J156,0)</f>
        <v>0</v>
      </c>
      <c r="BH156" s="244">
        <f>IF(N156="sníž. přenesená",J156,0)</f>
        <v>0</v>
      </c>
      <c r="BI156" s="244">
        <f>IF(N156="nulová",J156,0)</f>
        <v>0</v>
      </c>
      <c r="BJ156" s="14" t="s">
        <v>84</v>
      </c>
      <c r="BK156" s="244">
        <f>ROUND(I156*H156,2)</f>
        <v>0</v>
      </c>
      <c r="BL156" s="14" t="s">
        <v>147</v>
      </c>
      <c r="BM156" s="243" t="s">
        <v>244</v>
      </c>
    </row>
    <row r="157" s="12" customFormat="1" ht="22.8" customHeight="1">
      <c r="A157" s="12"/>
      <c r="B157" s="216"/>
      <c r="C157" s="217"/>
      <c r="D157" s="218" t="s">
        <v>75</v>
      </c>
      <c r="E157" s="230" t="s">
        <v>245</v>
      </c>
      <c r="F157" s="230" t="s">
        <v>246</v>
      </c>
      <c r="G157" s="217"/>
      <c r="H157" s="217"/>
      <c r="I157" s="220"/>
      <c r="J157" s="231">
        <f>BK157</f>
        <v>0</v>
      </c>
      <c r="K157" s="217"/>
      <c r="L157" s="222"/>
      <c r="M157" s="223"/>
      <c r="N157" s="224"/>
      <c r="O157" s="224"/>
      <c r="P157" s="225">
        <f>SUM(P158:P162)</f>
        <v>0</v>
      </c>
      <c r="Q157" s="224"/>
      <c r="R157" s="225">
        <f>SUM(R158:R162)</f>
        <v>0.017600000000000001</v>
      </c>
      <c r="S157" s="224"/>
      <c r="T157" s="226">
        <f>SUM(T158:T162)</f>
        <v>1.8766000000000001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7" t="s">
        <v>86</v>
      </c>
      <c r="AT157" s="228" t="s">
        <v>75</v>
      </c>
      <c r="AU157" s="228" t="s">
        <v>84</v>
      </c>
      <c r="AY157" s="227" t="s">
        <v>139</v>
      </c>
      <c r="BK157" s="229">
        <f>SUM(BK158:BK162)</f>
        <v>0</v>
      </c>
    </row>
    <row r="158" s="2" customFormat="1" ht="16.5" customHeight="1">
      <c r="A158" s="35"/>
      <c r="B158" s="36"/>
      <c r="C158" s="232" t="s">
        <v>247</v>
      </c>
      <c r="D158" s="232" t="s">
        <v>142</v>
      </c>
      <c r="E158" s="233" t="s">
        <v>248</v>
      </c>
      <c r="F158" s="234" t="s">
        <v>249</v>
      </c>
      <c r="G158" s="235" t="s">
        <v>145</v>
      </c>
      <c r="H158" s="236">
        <v>20</v>
      </c>
      <c r="I158" s="237"/>
      <c r="J158" s="238">
        <f>ROUND(I158*H158,2)</f>
        <v>0</v>
      </c>
      <c r="K158" s="234" t="s">
        <v>146</v>
      </c>
      <c r="L158" s="41"/>
      <c r="M158" s="239" t="s">
        <v>1</v>
      </c>
      <c r="N158" s="240" t="s">
        <v>41</v>
      </c>
      <c r="O158" s="88"/>
      <c r="P158" s="241">
        <f>O158*H158</f>
        <v>0</v>
      </c>
      <c r="Q158" s="241">
        <v>2.0000000000000002E-05</v>
      </c>
      <c r="R158" s="241">
        <f>Q158*H158</f>
        <v>0.00040000000000000002</v>
      </c>
      <c r="S158" s="241">
        <v>0.0032000000000000002</v>
      </c>
      <c r="T158" s="242">
        <f>S158*H158</f>
        <v>0.064000000000000001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3" t="s">
        <v>147</v>
      </c>
      <c r="AT158" s="243" t="s">
        <v>142</v>
      </c>
      <c r="AU158" s="243" t="s">
        <v>86</v>
      </c>
      <c r="AY158" s="14" t="s">
        <v>139</v>
      </c>
      <c r="BE158" s="244">
        <f>IF(N158="základní",J158,0)</f>
        <v>0</v>
      </c>
      <c r="BF158" s="244">
        <f>IF(N158="snížená",J158,0)</f>
        <v>0</v>
      </c>
      <c r="BG158" s="244">
        <f>IF(N158="zákl. přenesená",J158,0)</f>
        <v>0</v>
      </c>
      <c r="BH158" s="244">
        <f>IF(N158="sníž. přenesená",J158,0)</f>
        <v>0</v>
      </c>
      <c r="BI158" s="244">
        <f>IF(N158="nulová",J158,0)</f>
        <v>0</v>
      </c>
      <c r="BJ158" s="14" t="s">
        <v>84</v>
      </c>
      <c r="BK158" s="244">
        <f>ROUND(I158*H158,2)</f>
        <v>0</v>
      </c>
      <c r="BL158" s="14" t="s">
        <v>147</v>
      </c>
      <c r="BM158" s="243" t="s">
        <v>250</v>
      </c>
    </row>
    <row r="159" s="2" customFormat="1" ht="16.5" customHeight="1">
      <c r="A159" s="35"/>
      <c r="B159" s="36"/>
      <c r="C159" s="232" t="s">
        <v>251</v>
      </c>
      <c r="D159" s="232" t="s">
        <v>142</v>
      </c>
      <c r="E159" s="233" t="s">
        <v>252</v>
      </c>
      <c r="F159" s="234" t="s">
        <v>253</v>
      </c>
      <c r="G159" s="235" t="s">
        <v>145</v>
      </c>
      <c r="H159" s="236">
        <v>40</v>
      </c>
      <c r="I159" s="237"/>
      <c r="J159" s="238">
        <f>ROUND(I159*H159,2)</f>
        <v>0</v>
      </c>
      <c r="K159" s="234" t="s">
        <v>146</v>
      </c>
      <c r="L159" s="41"/>
      <c r="M159" s="239" t="s">
        <v>1</v>
      </c>
      <c r="N159" s="240" t="s">
        <v>41</v>
      </c>
      <c r="O159" s="88"/>
      <c r="P159" s="241">
        <f>O159*H159</f>
        <v>0</v>
      </c>
      <c r="Q159" s="241">
        <v>5.0000000000000002E-05</v>
      </c>
      <c r="R159" s="241">
        <f>Q159*H159</f>
        <v>0.002</v>
      </c>
      <c r="S159" s="241">
        <v>0.0053200000000000001</v>
      </c>
      <c r="T159" s="242">
        <f>S159*H159</f>
        <v>0.21279999999999999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3" t="s">
        <v>147</v>
      </c>
      <c r="AT159" s="243" t="s">
        <v>142</v>
      </c>
      <c r="AU159" s="243" t="s">
        <v>86</v>
      </c>
      <c r="AY159" s="14" t="s">
        <v>139</v>
      </c>
      <c r="BE159" s="244">
        <f>IF(N159="základní",J159,0)</f>
        <v>0</v>
      </c>
      <c r="BF159" s="244">
        <f>IF(N159="snížená",J159,0)</f>
        <v>0</v>
      </c>
      <c r="BG159" s="244">
        <f>IF(N159="zákl. přenesená",J159,0)</f>
        <v>0</v>
      </c>
      <c r="BH159" s="244">
        <f>IF(N159="sníž. přenesená",J159,0)</f>
        <v>0</v>
      </c>
      <c r="BI159" s="244">
        <f>IF(N159="nulová",J159,0)</f>
        <v>0</v>
      </c>
      <c r="BJ159" s="14" t="s">
        <v>84</v>
      </c>
      <c r="BK159" s="244">
        <f>ROUND(I159*H159,2)</f>
        <v>0</v>
      </c>
      <c r="BL159" s="14" t="s">
        <v>147</v>
      </c>
      <c r="BM159" s="243" t="s">
        <v>254</v>
      </c>
    </row>
    <row r="160" s="2" customFormat="1" ht="16.5" customHeight="1">
      <c r="A160" s="35"/>
      <c r="B160" s="36"/>
      <c r="C160" s="232" t="s">
        <v>255</v>
      </c>
      <c r="D160" s="232" t="s">
        <v>142</v>
      </c>
      <c r="E160" s="233" t="s">
        <v>256</v>
      </c>
      <c r="F160" s="234" t="s">
        <v>257</v>
      </c>
      <c r="G160" s="235" t="s">
        <v>145</v>
      </c>
      <c r="H160" s="236">
        <v>130</v>
      </c>
      <c r="I160" s="237"/>
      <c r="J160" s="238">
        <f>ROUND(I160*H160,2)</f>
        <v>0</v>
      </c>
      <c r="K160" s="234" t="s">
        <v>146</v>
      </c>
      <c r="L160" s="41"/>
      <c r="M160" s="239" t="s">
        <v>1</v>
      </c>
      <c r="N160" s="240" t="s">
        <v>41</v>
      </c>
      <c r="O160" s="88"/>
      <c r="P160" s="241">
        <f>O160*H160</f>
        <v>0</v>
      </c>
      <c r="Q160" s="241">
        <v>9.0000000000000006E-05</v>
      </c>
      <c r="R160" s="241">
        <f>Q160*H160</f>
        <v>0.0117</v>
      </c>
      <c r="S160" s="241">
        <v>0.0085800000000000008</v>
      </c>
      <c r="T160" s="242">
        <f>S160*H160</f>
        <v>1.1154000000000002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3" t="s">
        <v>147</v>
      </c>
      <c r="AT160" s="243" t="s">
        <v>142</v>
      </c>
      <c r="AU160" s="243" t="s">
        <v>86</v>
      </c>
      <c r="AY160" s="14" t="s">
        <v>139</v>
      </c>
      <c r="BE160" s="244">
        <f>IF(N160="základní",J160,0)</f>
        <v>0</v>
      </c>
      <c r="BF160" s="244">
        <f>IF(N160="snížená",J160,0)</f>
        <v>0</v>
      </c>
      <c r="BG160" s="244">
        <f>IF(N160="zákl. přenesená",J160,0)</f>
        <v>0</v>
      </c>
      <c r="BH160" s="244">
        <f>IF(N160="sníž. přenesená",J160,0)</f>
        <v>0</v>
      </c>
      <c r="BI160" s="244">
        <f>IF(N160="nulová",J160,0)</f>
        <v>0</v>
      </c>
      <c r="BJ160" s="14" t="s">
        <v>84</v>
      </c>
      <c r="BK160" s="244">
        <f>ROUND(I160*H160,2)</f>
        <v>0</v>
      </c>
      <c r="BL160" s="14" t="s">
        <v>147</v>
      </c>
      <c r="BM160" s="243" t="s">
        <v>258</v>
      </c>
    </row>
    <row r="161" s="2" customFormat="1" ht="16.5" customHeight="1">
      <c r="A161" s="35"/>
      <c r="B161" s="36"/>
      <c r="C161" s="232" t="s">
        <v>259</v>
      </c>
      <c r="D161" s="232" t="s">
        <v>142</v>
      </c>
      <c r="E161" s="233" t="s">
        <v>260</v>
      </c>
      <c r="F161" s="234" t="s">
        <v>261</v>
      </c>
      <c r="G161" s="235" t="s">
        <v>145</v>
      </c>
      <c r="H161" s="236">
        <v>35</v>
      </c>
      <c r="I161" s="237"/>
      <c r="J161" s="238">
        <f>ROUND(I161*H161,2)</f>
        <v>0</v>
      </c>
      <c r="K161" s="234" t="s">
        <v>146</v>
      </c>
      <c r="L161" s="41"/>
      <c r="M161" s="239" t="s">
        <v>1</v>
      </c>
      <c r="N161" s="240" t="s">
        <v>41</v>
      </c>
      <c r="O161" s="88"/>
      <c r="P161" s="241">
        <f>O161*H161</f>
        <v>0</v>
      </c>
      <c r="Q161" s="241">
        <v>0.00010000000000000001</v>
      </c>
      <c r="R161" s="241">
        <f>Q161*H161</f>
        <v>0.0035000000000000001</v>
      </c>
      <c r="S161" s="241">
        <v>0.01384</v>
      </c>
      <c r="T161" s="242">
        <f>S161*H161</f>
        <v>0.4844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3" t="s">
        <v>147</v>
      </c>
      <c r="AT161" s="243" t="s">
        <v>142</v>
      </c>
      <c r="AU161" s="243" t="s">
        <v>86</v>
      </c>
      <c r="AY161" s="14" t="s">
        <v>139</v>
      </c>
      <c r="BE161" s="244">
        <f>IF(N161="základní",J161,0)</f>
        <v>0</v>
      </c>
      <c r="BF161" s="244">
        <f>IF(N161="snížená",J161,0)</f>
        <v>0</v>
      </c>
      <c r="BG161" s="244">
        <f>IF(N161="zákl. přenesená",J161,0)</f>
        <v>0</v>
      </c>
      <c r="BH161" s="244">
        <f>IF(N161="sníž. přenesená",J161,0)</f>
        <v>0</v>
      </c>
      <c r="BI161" s="244">
        <f>IF(N161="nulová",J161,0)</f>
        <v>0</v>
      </c>
      <c r="BJ161" s="14" t="s">
        <v>84</v>
      </c>
      <c r="BK161" s="244">
        <f>ROUND(I161*H161,2)</f>
        <v>0</v>
      </c>
      <c r="BL161" s="14" t="s">
        <v>147</v>
      </c>
      <c r="BM161" s="243" t="s">
        <v>262</v>
      </c>
    </row>
    <row r="162" s="2" customFormat="1" ht="24" customHeight="1">
      <c r="A162" s="35"/>
      <c r="B162" s="36"/>
      <c r="C162" s="232" t="s">
        <v>263</v>
      </c>
      <c r="D162" s="232" t="s">
        <v>142</v>
      </c>
      <c r="E162" s="233" t="s">
        <v>264</v>
      </c>
      <c r="F162" s="234" t="s">
        <v>265</v>
      </c>
      <c r="G162" s="235" t="s">
        <v>155</v>
      </c>
      <c r="H162" s="236">
        <v>1.877</v>
      </c>
      <c r="I162" s="237"/>
      <c r="J162" s="238">
        <f>ROUND(I162*H162,2)</f>
        <v>0</v>
      </c>
      <c r="K162" s="234" t="s">
        <v>146</v>
      </c>
      <c r="L162" s="41"/>
      <c r="M162" s="239" t="s">
        <v>1</v>
      </c>
      <c r="N162" s="240" t="s">
        <v>41</v>
      </c>
      <c r="O162" s="88"/>
      <c r="P162" s="241">
        <f>O162*H162</f>
        <v>0</v>
      </c>
      <c r="Q162" s="241">
        <v>0</v>
      </c>
      <c r="R162" s="241">
        <f>Q162*H162</f>
        <v>0</v>
      </c>
      <c r="S162" s="241">
        <v>0</v>
      </c>
      <c r="T162" s="24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3" t="s">
        <v>147</v>
      </c>
      <c r="AT162" s="243" t="s">
        <v>142</v>
      </c>
      <c r="AU162" s="243" t="s">
        <v>86</v>
      </c>
      <c r="AY162" s="14" t="s">
        <v>139</v>
      </c>
      <c r="BE162" s="244">
        <f>IF(N162="základní",J162,0)</f>
        <v>0</v>
      </c>
      <c r="BF162" s="244">
        <f>IF(N162="snížená",J162,0)</f>
        <v>0</v>
      </c>
      <c r="BG162" s="244">
        <f>IF(N162="zákl. přenesená",J162,0)</f>
        <v>0</v>
      </c>
      <c r="BH162" s="244">
        <f>IF(N162="sníž. přenesená",J162,0)</f>
        <v>0</v>
      </c>
      <c r="BI162" s="244">
        <f>IF(N162="nulová",J162,0)</f>
        <v>0</v>
      </c>
      <c r="BJ162" s="14" t="s">
        <v>84</v>
      </c>
      <c r="BK162" s="244">
        <f>ROUND(I162*H162,2)</f>
        <v>0</v>
      </c>
      <c r="BL162" s="14" t="s">
        <v>147</v>
      </c>
      <c r="BM162" s="243" t="s">
        <v>266</v>
      </c>
    </row>
    <row r="163" s="12" customFormat="1" ht="22.8" customHeight="1">
      <c r="A163" s="12"/>
      <c r="B163" s="216"/>
      <c r="C163" s="217"/>
      <c r="D163" s="218" t="s">
        <v>75</v>
      </c>
      <c r="E163" s="230" t="s">
        <v>267</v>
      </c>
      <c r="F163" s="230" t="s">
        <v>268</v>
      </c>
      <c r="G163" s="217"/>
      <c r="H163" s="217"/>
      <c r="I163" s="220"/>
      <c r="J163" s="231">
        <f>BK163</f>
        <v>0</v>
      </c>
      <c r="K163" s="217"/>
      <c r="L163" s="222"/>
      <c r="M163" s="223"/>
      <c r="N163" s="224"/>
      <c r="O163" s="224"/>
      <c r="P163" s="225">
        <f>SUM(P164:P171)</f>
        <v>0</v>
      </c>
      <c r="Q163" s="224"/>
      <c r="R163" s="225">
        <f>SUM(R164:R171)</f>
        <v>0.0045800000000000007</v>
      </c>
      <c r="S163" s="224"/>
      <c r="T163" s="226">
        <f>SUM(T164:T171)</f>
        <v>0.29539999999999994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7" t="s">
        <v>86</v>
      </c>
      <c r="AT163" s="228" t="s">
        <v>75</v>
      </c>
      <c r="AU163" s="228" t="s">
        <v>84</v>
      </c>
      <c r="AY163" s="227" t="s">
        <v>139</v>
      </c>
      <c r="BK163" s="229">
        <f>SUM(BK164:BK171)</f>
        <v>0</v>
      </c>
    </row>
    <row r="164" s="2" customFormat="1" ht="24" customHeight="1">
      <c r="A164" s="35"/>
      <c r="B164" s="36"/>
      <c r="C164" s="232" t="s">
        <v>269</v>
      </c>
      <c r="D164" s="232" t="s">
        <v>142</v>
      </c>
      <c r="E164" s="233" t="s">
        <v>270</v>
      </c>
      <c r="F164" s="234" t="s">
        <v>271</v>
      </c>
      <c r="G164" s="235" t="s">
        <v>166</v>
      </c>
      <c r="H164" s="236">
        <v>26</v>
      </c>
      <c r="I164" s="237"/>
      <c r="J164" s="238">
        <f>ROUND(I164*H164,2)</f>
        <v>0</v>
      </c>
      <c r="K164" s="234" t="s">
        <v>146</v>
      </c>
      <c r="L164" s="41"/>
      <c r="M164" s="239" t="s">
        <v>1</v>
      </c>
      <c r="N164" s="240" t="s">
        <v>41</v>
      </c>
      <c r="O164" s="88"/>
      <c r="P164" s="241">
        <f>O164*H164</f>
        <v>0</v>
      </c>
      <c r="Q164" s="241">
        <v>8.0000000000000007E-05</v>
      </c>
      <c r="R164" s="241">
        <f>Q164*H164</f>
        <v>0.0020800000000000003</v>
      </c>
      <c r="S164" s="241">
        <v>0.0090799999999999995</v>
      </c>
      <c r="T164" s="242">
        <f>S164*H164</f>
        <v>0.23607999999999998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3" t="s">
        <v>147</v>
      </c>
      <c r="AT164" s="243" t="s">
        <v>142</v>
      </c>
      <c r="AU164" s="243" t="s">
        <v>86</v>
      </c>
      <c r="AY164" s="14" t="s">
        <v>139</v>
      </c>
      <c r="BE164" s="244">
        <f>IF(N164="základní",J164,0)</f>
        <v>0</v>
      </c>
      <c r="BF164" s="244">
        <f>IF(N164="snížená",J164,0)</f>
        <v>0</v>
      </c>
      <c r="BG164" s="244">
        <f>IF(N164="zákl. přenesená",J164,0)</f>
        <v>0</v>
      </c>
      <c r="BH164" s="244">
        <f>IF(N164="sníž. přenesená",J164,0)</f>
        <v>0</v>
      </c>
      <c r="BI164" s="244">
        <f>IF(N164="nulová",J164,0)</f>
        <v>0</v>
      </c>
      <c r="BJ164" s="14" t="s">
        <v>84</v>
      </c>
      <c r="BK164" s="244">
        <f>ROUND(I164*H164,2)</f>
        <v>0</v>
      </c>
      <c r="BL164" s="14" t="s">
        <v>147</v>
      </c>
      <c r="BM164" s="243" t="s">
        <v>272</v>
      </c>
    </row>
    <row r="165" s="2" customFormat="1" ht="24" customHeight="1">
      <c r="A165" s="35"/>
      <c r="B165" s="36"/>
      <c r="C165" s="232" t="s">
        <v>273</v>
      </c>
      <c r="D165" s="232" t="s">
        <v>142</v>
      </c>
      <c r="E165" s="233" t="s">
        <v>274</v>
      </c>
      <c r="F165" s="234" t="s">
        <v>275</v>
      </c>
      <c r="G165" s="235" t="s">
        <v>166</v>
      </c>
      <c r="H165" s="236">
        <v>16</v>
      </c>
      <c r="I165" s="237"/>
      <c r="J165" s="238">
        <f>ROUND(I165*H165,2)</f>
        <v>0</v>
      </c>
      <c r="K165" s="234" t="s">
        <v>146</v>
      </c>
      <c r="L165" s="41"/>
      <c r="M165" s="239" t="s">
        <v>1</v>
      </c>
      <c r="N165" s="240" t="s">
        <v>41</v>
      </c>
      <c r="O165" s="88"/>
      <c r="P165" s="241">
        <f>O165*H165</f>
        <v>0</v>
      </c>
      <c r="Q165" s="241">
        <v>6.0000000000000002E-05</v>
      </c>
      <c r="R165" s="241">
        <f>Q165*H165</f>
        <v>0.00096000000000000002</v>
      </c>
      <c r="S165" s="241">
        <v>0.0011000000000000001</v>
      </c>
      <c r="T165" s="242">
        <f>S165*H165</f>
        <v>0.017600000000000001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3" t="s">
        <v>147</v>
      </c>
      <c r="AT165" s="243" t="s">
        <v>142</v>
      </c>
      <c r="AU165" s="243" t="s">
        <v>86</v>
      </c>
      <c r="AY165" s="14" t="s">
        <v>139</v>
      </c>
      <c r="BE165" s="244">
        <f>IF(N165="základní",J165,0)</f>
        <v>0</v>
      </c>
      <c r="BF165" s="244">
        <f>IF(N165="snížená",J165,0)</f>
        <v>0</v>
      </c>
      <c r="BG165" s="244">
        <f>IF(N165="zákl. přenesená",J165,0)</f>
        <v>0</v>
      </c>
      <c r="BH165" s="244">
        <f>IF(N165="sníž. přenesená",J165,0)</f>
        <v>0</v>
      </c>
      <c r="BI165" s="244">
        <f>IF(N165="nulová",J165,0)</f>
        <v>0</v>
      </c>
      <c r="BJ165" s="14" t="s">
        <v>84</v>
      </c>
      <c r="BK165" s="244">
        <f>ROUND(I165*H165,2)</f>
        <v>0</v>
      </c>
      <c r="BL165" s="14" t="s">
        <v>147</v>
      </c>
      <c r="BM165" s="243" t="s">
        <v>276</v>
      </c>
    </row>
    <row r="166" s="2" customFormat="1" ht="16.5" customHeight="1">
      <c r="A166" s="35"/>
      <c r="B166" s="36"/>
      <c r="C166" s="232" t="s">
        <v>277</v>
      </c>
      <c r="D166" s="232" t="s">
        <v>142</v>
      </c>
      <c r="E166" s="233" t="s">
        <v>278</v>
      </c>
      <c r="F166" s="234" t="s">
        <v>279</v>
      </c>
      <c r="G166" s="235" t="s">
        <v>166</v>
      </c>
      <c r="H166" s="236">
        <v>2</v>
      </c>
      <c r="I166" s="237"/>
      <c r="J166" s="238">
        <f>ROUND(I166*H166,2)</f>
        <v>0</v>
      </c>
      <c r="K166" s="234" t="s">
        <v>146</v>
      </c>
      <c r="L166" s="41"/>
      <c r="M166" s="239" t="s">
        <v>1</v>
      </c>
      <c r="N166" s="240" t="s">
        <v>41</v>
      </c>
      <c r="O166" s="88"/>
      <c r="P166" s="241">
        <f>O166*H166</f>
        <v>0</v>
      </c>
      <c r="Q166" s="241">
        <v>9.0000000000000006E-05</v>
      </c>
      <c r="R166" s="241">
        <f>Q166*H166</f>
        <v>0.00018000000000000001</v>
      </c>
      <c r="S166" s="241">
        <v>0.0019</v>
      </c>
      <c r="T166" s="242">
        <f>S166*H166</f>
        <v>0.0038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3" t="s">
        <v>147</v>
      </c>
      <c r="AT166" s="243" t="s">
        <v>142</v>
      </c>
      <c r="AU166" s="243" t="s">
        <v>86</v>
      </c>
      <c r="AY166" s="14" t="s">
        <v>139</v>
      </c>
      <c r="BE166" s="244">
        <f>IF(N166="základní",J166,0)</f>
        <v>0</v>
      </c>
      <c r="BF166" s="244">
        <f>IF(N166="snížená",J166,0)</f>
        <v>0</v>
      </c>
      <c r="BG166" s="244">
        <f>IF(N166="zákl. přenesená",J166,0)</f>
        <v>0</v>
      </c>
      <c r="BH166" s="244">
        <f>IF(N166="sníž. přenesená",J166,0)</f>
        <v>0</v>
      </c>
      <c r="BI166" s="244">
        <f>IF(N166="nulová",J166,0)</f>
        <v>0</v>
      </c>
      <c r="BJ166" s="14" t="s">
        <v>84</v>
      </c>
      <c r="BK166" s="244">
        <f>ROUND(I166*H166,2)</f>
        <v>0</v>
      </c>
      <c r="BL166" s="14" t="s">
        <v>147</v>
      </c>
      <c r="BM166" s="243" t="s">
        <v>280</v>
      </c>
    </row>
    <row r="167" s="2" customFormat="1" ht="16.5" customHeight="1">
      <c r="A167" s="35"/>
      <c r="B167" s="36"/>
      <c r="C167" s="232" t="s">
        <v>281</v>
      </c>
      <c r="D167" s="232" t="s">
        <v>142</v>
      </c>
      <c r="E167" s="233" t="s">
        <v>282</v>
      </c>
      <c r="F167" s="234" t="s">
        <v>283</v>
      </c>
      <c r="G167" s="235" t="s">
        <v>166</v>
      </c>
      <c r="H167" s="236">
        <v>4</v>
      </c>
      <c r="I167" s="237"/>
      <c r="J167" s="238">
        <f>ROUND(I167*H167,2)</f>
        <v>0</v>
      </c>
      <c r="K167" s="234" t="s">
        <v>146</v>
      </c>
      <c r="L167" s="41"/>
      <c r="M167" s="239" t="s">
        <v>1</v>
      </c>
      <c r="N167" s="240" t="s">
        <v>41</v>
      </c>
      <c r="O167" s="88"/>
      <c r="P167" s="241">
        <f>O167*H167</f>
        <v>0</v>
      </c>
      <c r="Q167" s="241">
        <v>0.00017000000000000001</v>
      </c>
      <c r="R167" s="241">
        <f>Q167*H167</f>
        <v>0.00068000000000000005</v>
      </c>
      <c r="S167" s="241">
        <v>0.0022000000000000001</v>
      </c>
      <c r="T167" s="242">
        <f>S167*H167</f>
        <v>0.0088000000000000005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3" t="s">
        <v>147</v>
      </c>
      <c r="AT167" s="243" t="s">
        <v>142</v>
      </c>
      <c r="AU167" s="243" t="s">
        <v>86</v>
      </c>
      <c r="AY167" s="14" t="s">
        <v>139</v>
      </c>
      <c r="BE167" s="244">
        <f>IF(N167="základní",J167,0)</f>
        <v>0</v>
      </c>
      <c r="BF167" s="244">
        <f>IF(N167="snížená",J167,0)</f>
        <v>0</v>
      </c>
      <c r="BG167" s="244">
        <f>IF(N167="zákl. přenesená",J167,0)</f>
        <v>0</v>
      </c>
      <c r="BH167" s="244">
        <f>IF(N167="sníž. přenesená",J167,0)</f>
        <v>0</v>
      </c>
      <c r="BI167" s="244">
        <f>IF(N167="nulová",J167,0)</f>
        <v>0</v>
      </c>
      <c r="BJ167" s="14" t="s">
        <v>84</v>
      </c>
      <c r="BK167" s="244">
        <f>ROUND(I167*H167,2)</f>
        <v>0</v>
      </c>
      <c r="BL167" s="14" t="s">
        <v>147</v>
      </c>
      <c r="BM167" s="243" t="s">
        <v>284</v>
      </c>
    </row>
    <row r="168" s="2" customFormat="1" ht="16.5" customHeight="1">
      <c r="A168" s="35"/>
      <c r="B168" s="36"/>
      <c r="C168" s="232" t="s">
        <v>285</v>
      </c>
      <c r="D168" s="232" t="s">
        <v>142</v>
      </c>
      <c r="E168" s="233" t="s">
        <v>286</v>
      </c>
      <c r="F168" s="234" t="s">
        <v>287</v>
      </c>
      <c r="G168" s="235" t="s">
        <v>166</v>
      </c>
      <c r="H168" s="236">
        <v>4</v>
      </c>
      <c r="I168" s="237"/>
      <c r="J168" s="238">
        <f>ROUND(I168*H168,2)</f>
        <v>0</v>
      </c>
      <c r="K168" s="234" t="s">
        <v>146</v>
      </c>
      <c r="L168" s="41"/>
      <c r="M168" s="239" t="s">
        <v>1</v>
      </c>
      <c r="N168" s="240" t="s">
        <v>41</v>
      </c>
      <c r="O168" s="88"/>
      <c r="P168" s="241">
        <f>O168*H168</f>
        <v>0</v>
      </c>
      <c r="Q168" s="241">
        <v>0.00016000000000000001</v>
      </c>
      <c r="R168" s="241">
        <f>Q168*H168</f>
        <v>0.00064000000000000005</v>
      </c>
      <c r="S168" s="241">
        <v>0.0049699999999999996</v>
      </c>
      <c r="T168" s="242">
        <f>S168*H168</f>
        <v>0.019879999999999998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3" t="s">
        <v>147</v>
      </c>
      <c r="AT168" s="243" t="s">
        <v>142</v>
      </c>
      <c r="AU168" s="243" t="s">
        <v>86</v>
      </c>
      <c r="AY168" s="14" t="s">
        <v>139</v>
      </c>
      <c r="BE168" s="244">
        <f>IF(N168="základní",J168,0)</f>
        <v>0</v>
      </c>
      <c r="BF168" s="244">
        <f>IF(N168="snížená",J168,0)</f>
        <v>0</v>
      </c>
      <c r="BG168" s="244">
        <f>IF(N168="zákl. přenesená",J168,0)</f>
        <v>0</v>
      </c>
      <c r="BH168" s="244">
        <f>IF(N168="sníž. přenesená",J168,0)</f>
        <v>0</v>
      </c>
      <c r="BI168" s="244">
        <f>IF(N168="nulová",J168,0)</f>
        <v>0</v>
      </c>
      <c r="BJ168" s="14" t="s">
        <v>84</v>
      </c>
      <c r="BK168" s="244">
        <f>ROUND(I168*H168,2)</f>
        <v>0</v>
      </c>
      <c r="BL168" s="14" t="s">
        <v>147</v>
      </c>
      <c r="BM168" s="243" t="s">
        <v>288</v>
      </c>
    </row>
    <row r="169" s="2" customFormat="1" ht="24" customHeight="1">
      <c r="A169" s="35"/>
      <c r="B169" s="36"/>
      <c r="C169" s="232" t="s">
        <v>289</v>
      </c>
      <c r="D169" s="232" t="s">
        <v>142</v>
      </c>
      <c r="E169" s="233" t="s">
        <v>290</v>
      </c>
      <c r="F169" s="234" t="s">
        <v>291</v>
      </c>
      <c r="G169" s="235" t="s">
        <v>166</v>
      </c>
      <c r="H169" s="236">
        <v>4</v>
      </c>
      <c r="I169" s="237"/>
      <c r="J169" s="238">
        <f>ROUND(I169*H169,2)</f>
        <v>0</v>
      </c>
      <c r="K169" s="234" t="s">
        <v>146</v>
      </c>
      <c r="L169" s="41"/>
      <c r="M169" s="239" t="s">
        <v>1</v>
      </c>
      <c r="N169" s="240" t="s">
        <v>41</v>
      </c>
      <c r="O169" s="88"/>
      <c r="P169" s="241">
        <f>O169*H169</f>
        <v>0</v>
      </c>
      <c r="Q169" s="241">
        <v>1.0000000000000001E-05</v>
      </c>
      <c r="R169" s="241">
        <f>Q169*H169</f>
        <v>4.0000000000000003E-05</v>
      </c>
      <c r="S169" s="241">
        <v>0.00040000000000000002</v>
      </c>
      <c r="T169" s="242">
        <f>S169*H169</f>
        <v>0.0016000000000000001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3" t="s">
        <v>147</v>
      </c>
      <c r="AT169" s="243" t="s">
        <v>142</v>
      </c>
      <c r="AU169" s="243" t="s">
        <v>86</v>
      </c>
      <c r="AY169" s="14" t="s">
        <v>139</v>
      </c>
      <c r="BE169" s="244">
        <f>IF(N169="základní",J169,0)</f>
        <v>0</v>
      </c>
      <c r="BF169" s="244">
        <f>IF(N169="snížená",J169,0)</f>
        <v>0</v>
      </c>
      <c r="BG169" s="244">
        <f>IF(N169="zákl. přenesená",J169,0)</f>
        <v>0</v>
      </c>
      <c r="BH169" s="244">
        <f>IF(N169="sníž. přenesená",J169,0)</f>
        <v>0</v>
      </c>
      <c r="BI169" s="244">
        <f>IF(N169="nulová",J169,0)</f>
        <v>0</v>
      </c>
      <c r="BJ169" s="14" t="s">
        <v>84</v>
      </c>
      <c r="BK169" s="244">
        <f>ROUND(I169*H169,2)</f>
        <v>0</v>
      </c>
      <c r="BL169" s="14" t="s">
        <v>147</v>
      </c>
      <c r="BM169" s="243" t="s">
        <v>292</v>
      </c>
    </row>
    <row r="170" s="2" customFormat="1" ht="16.5" customHeight="1">
      <c r="A170" s="35"/>
      <c r="B170" s="36"/>
      <c r="C170" s="232" t="s">
        <v>293</v>
      </c>
      <c r="D170" s="232" t="s">
        <v>142</v>
      </c>
      <c r="E170" s="233" t="s">
        <v>294</v>
      </c>
      <c r="F170" s="234" t="s">
        <v>295</v>
      </c>
      <c r="G170" s="235" t="s">
        <v>166</v>
      </c>
      <c r="H170" s="236">
        <v>4</v>
      </c>
      <c r="I170" s="237"/>
      <c r="J170" s="238">
        <f>ROUND(I170*H170,2)</f>
        <v>0</v>
      </c>
      <c r="K170" s="234" t="s">
        <v>146</v>
      </c>
      <c r="L170" s="41"/>
      <c r="M170" s="239" t="s">
        <v>1</v>
      </c>
      <c r="N170" s="240" t="s">
        <v>41</v>
      </c>
      <c r="O170" s="88"/>
      <c r="P170" s="241">
        <f>O170*H170</f>
        <v>0</v>
      </c>
      <c r="Q170" s="241">
        <v>0</v>
      </c>
      <c r="R170" s="241">
        <f>Q170*H170</f>
        <v>0</v>
      </c>
      <c r="S170" s="241">
        <v>0.00191</v>
      </c>
      <c r="T170" s="242">
        <f>S170*H170</f>
        <v>0.0076400000000000001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3" t="s">
        <v>147</v>
      </c>
      <c r="AT170" s="243" t="s">
        <v>142</v>
      </c>
      <c r="AU170" s="243" t="s">
        <v>86</v>
      </c>
      <c r="AY170" s="14" t="s">
        <v>139</v>
      </c>
      <c r="BE170" s="244">
        <f>IF(N170="základní",J170,0)</f>
        <v>0</v>
      </c>
      <c r="BF170" s="244">
        <f>IF(N170="snížená",J170,0)</f>
        <v>0</v>
      </c>
      <c r="BG170" s="244">
        <f>IF(N170="zákl. přenesená",J170,0)</f>
        <v>0</v>
      </c>
      <c r="BH170" s="244">
        <f>IF(N170="sníž. přenesená",J170,0)</f>
        <v>0</v>
      </c>
      <c r="BI170" s="244">
        <f>IF(N170="nulová",J170,0)</f>
        <v>0</v>
      </c>
      <c r="BJ170" s="14" t="s">
        <v>84</v>
      </c>
      <c r="BK170" s="244">
        <f>ROUND(I170*H170,2)</f>
        <v>0</v>
      </c>
      <c r="BL170" s="14" t="s">
        <v>147</v>
      </c>
      <c r="BM170" s="243" t="s">
        <v>296</v>
      </c>
    </row>
    <row r="171" s="2" customFormat="1" ht="24" customHeight="1">
      <c r="A171" s="35"/>
      <c r="B171" s="36"/>
      <c r="C171" s="232" t="s">
        <v>297</v>
      </c>
      <c r="D171" s="232" t="s">
        <v>142</v>
      </c>
      <c r="E171" s="233" t="s">
        <v>298</v>
      </c>
      <c r="F171" s="234" t="s">
        <v>299</v>
      </c>
      <c r="G171" s="235" t="s">
        <v>155</v>
      </c>
      <c r="H171" s="236">
        <v>0.29499999999999998</v>
      </c>
      <c r="I171" s="237"/>
      <c r="J171" s="238">
        <f>ROUND(I171*H171,2)</f>
        <v>0</v>
      </c>
      <c r="K171" s="234" t="s">
        <v>146</v>
      </c>
      <c r="L171" s="41"/>
      <c r="M171" s="239" t="s">
        <v>1</v>
      </c>
      <c r="N171" s="240" t="s">
        <v>41</v>
      </c>
      <c r="O171" s="88"/>
      <c r="P171" s="241">
        <f>O171*H171</f>
        <v>0</v>
      </c>
      <c r="Q171" s="241">
        <v>0</v>
      </c>
      <c r="R171" s="241">
        <f>Q171*H171</f>
        <v>0</v>
      </c>
      <c r="S171" s="241">
        <v>0</v>
      </c>
      <c r="T171" s="24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3" t="s">
        <v>147</v>
      </c>
      <c r="AT171" s="243" t="s">
        <v>142</v>
      </c>
      <c r="AU171" s="243" t="s">
        <v>86</v>
      </c>
      <c r="AY171" s="14" t="s">
        <v>139</v>
      </c>
      <c r="BE171" s="244">
        <f>IF(N171="základní",J171,0)</f>
        <v>0</v>
      </c>
      <c r="BF171" s="244">
        <f>IF(N171="snížená",J171,0)</f>
        <v>0</v>
      </c>
      <c r="BG171" s="244">
        <f>IF(N171="zákl. přenesená",J171,0)</f>
        <v>0</v>
      </c>
      <c r="BH171" s="244">
        <f>IF(N171="sníž. přenesená",J171,0)</f>
        <v>0</v>
      </c>
      <c r="BI171" s="244">
        <f>IF(N171="nulová",J171,0)</f>
        <v>0</v>
      </c>
      <c r="BJ171" s="14" t="s">
        <v>84</v>
      </c>
      <c r="BK171" s="244">
        <f>ROUND(I171*H171,2)</f>
        <v>0</v>
      </c>
      <c r="BL171" s="14" t="s">
        <v>147</v>
      </c>
      <c r="BM171" s="243" t="s">
        <v>300</v>
      </c>
    </row>
    <row r="172" s="12" customFormat="1" ht="22.8" customHeight="1">
      <c r="A172" s="12"/>
      <c r="B172" s="216"/>
      <c r="C172" s="217"/>
      <c r="D172" s="218" t="s">
        <v>75</v>
      </c>
      <c r="E172" s="230" t="s">
        <v>301</v>
      </c>
      <c r="F172" s="230" t="s">
        <v>302</v>
      </c>
      <c r="G172" s="217"/>
      <c r="H172" s="217"/>
      <c r="I172" s="220"/>
      <c r="J172" s="231">
        <f>BK172</f>
        <v>0</v>
      </c>
      <c r="K172" s="217"/>
      <c r="L172" s="222"/>
      <c r="M172" s="223"/>
      <c r="N172" s="224"/>
      <c r="O172" s="224"/>
      <c r="P172" s="225">
        <f>P173</f>
        <v>0</v>
      </c>
      <c r="Q172" s="224"/>
      <c r="R172" s="225">
        <f>R173</f>
        <v>0</v>
      </c>
      <c r="S172" s="224"/>
      <c r="T172" s="226">
        <f>T173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7" t="s">
        <v>86</v>
      </c>
      <c r="AT172" s="228" t="s">
        <v>75</v>
      </c>
      <c r="AU172" s="228" t="s">
        <v>84</v>
      </c>
      <c r="AY172" s="227" t="s">
        <v>139</v>
      </c>
      <c r="BK172" s="229">
        <f>BK173</f>
        <v>0</v>
      </c>
    </row>
    <row r="173" s="2" customFormat="1" ht="16.5" customHeight="1">
      <c r="A173" s="35"/>
      <c r="B173" s="36"/>
      <c r="C173" s="232" t="s">
        <v>303</v>
      </c>
      <c r="D173" s="232" t="s">
        <v>142</v>
      </c>
      <c r="E173" s="233" t="s">
        <v>304</v>
      </c>
      <c r="F173" s="234" t="s">
        <v>305</v>
      </c>
      <c r="G173" s="235" t="s">
        <v>306</v>
      </c>
      <c r="H173" s="236">
        <v>1705</v>
      </c>
      <c r="I173" s="237"/>
      <c r="J173" s="238">
        <f>ROUND(I173*H173,2)</f>
        <v>0</v>
      </c>
      <c r="K173" s="234" t="s">
        <v>146</v>
      </c>
      <c r="L173" s="41"/>
      <c r="M173" s="239" t="s">
        <v>1</v>
      </c>
      <c r="N173" s="240" t="s">
        <v>41</v>
      </c>
      <c r="O173" s="88"/>
      <c r="P173" s="241">
        <f>O173*H173</f>
        <v>0</v>
      </c>
      <c r="Q173" s="241">
        <v>0</v>
      </c>
      <c r="R173" s="241">
        <f>Q173*H173</f>
        <v>0</v>
      </c>
      <c r="S173" s="241">
        <v>0</v>
      </c>
      <c r="T173" s="24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3" t="s">
        <v>147</v>
      </c>
      <c r="AT173" s="243" t="s">
        <v>142</v>
      </c>
      <c r="AU173" s="243" t="s">
        <v>86</v>
      </c>
      <c r="AY173" s="14" t="s">
        <v>139</v>
      </c>
      <c r="BE173" s="244">
        <f>IF(N173="základní",J173,0)</f>
        <v>0</v>
      </c>
      <c r="BF173" s="244">
        <f>IF(N173="snížená",J173,0)</f>
        <v>0</v>
      </c>
      <c r="BG173" s="244">
        <f>IF(N173="zákl. přenesená",J173,0)</f>
        <v>0</v>
      </c>
      <c r="BH173" s="244">
        <f>IF(N173="sníž. přenesená",J173,0)</f>
        <v>0</v>
      </c>
      <c r="BI173" s="244">
        <f>IF(N173="nulová",J173,0)</f>
        <v>0</v>
      </c>
      <c r="BJ173" s="14" t="s">
        <v>84</v>
      </c>
      <c r="BK173" s="244">
        <f>ROUND(I173*H173,2)</f>
        <v>0</v>
      </c>
      <c r="BL173" s="14" t="s">
        <v>147</v>
      </c>
      <c r="BM173" s="243" t="s">
        <v>307</v>
      </c>
    </row>
    <row r="174" s="12" customFormat="1" ht="22.8" customHeight="1">
      <c r="A174" s="12"/>
      <c r="B174" s="216"/>
      <c r="C174" s="217"/>
      <c r="D174" s="218" t="s">
        <v>75</v>
      </c>
      <c r="E174" s="230" t="s">
        <v>308</v>
      </c>
      <c r="F174" s="230" t="s">
        <v>309</v>
      </c>
      <c r="G174" s="217"/>
      <c r="H174" s="217"/>
      <c r="I174" s="220"/>
      <c r="J174" s="231">
        <f>BK174</f>
        <v>0</v>
      </c>
      <c r="K174" s="217"/>
      <c r="L174" s="222"/>
      <c r="M174" s="223"/>
      <c r="N174" s="224"/>
      <c r="O174" s="224"/>
      <c r="P174" s="225">
        <f>P175</f>
        <v>0</v>
      </c>
      <c r="Q174" s="224"/>
      <c r="R174" s="225">
        <f>R175</f>
        <v>0</v>
      </c>
      <c r="S174" s="224"/>
      <c r="T174" s="226">
        <f>T175</f>
        <v>0.11494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7" t="s">
        <v>86</v>
      </c>
      <c r="AT174" s="228" t="s">
        <v>75</v>
      </c>
      <c r="AU174" s="228" t="s">
        <v>84</v>
      </c>
      <c r="AY174" s="227" t="s">
        <v>139</v>
      </c>
      <c r="BK174" s="229">
        <f>BK175</f>
        <v>0</v>
      </c>
    </row>
    <row r="175" s="2" customFormat="1" ht="24" customHeight="1">
      <c r="A175" s="35"/>
      <c r="B175" s="36"/>
      <c r="C175" s="232" t="s">
        <v>310</v>
      </c>
      <c r="D175" s="232" t="s">
        <v>142</v>
      </c>
      <c r="E175" s="233" t="s">
        <v>311</v>
      </c>
      <c r="F175" s="234" t="s">
        <v>312</v>
      </c>
      <c r="G175" s="235" t="s">
        <v>145</v>
      </c>
      <c r="H175" s="236">
        <v>14</v>
      </c>
      <c r="I175" s="237"/>
      <c r="J175" s="238">
        <f>ROUND(I175*H175,2)</f>
        <v>0</v>
      </c>
      <c r="K175" s="234" t="s">
        <v>146</v>
      </c>
      <c r="L175" s="41"/>
      <c r="M175" s="239" t="s">
        <v>1</v>
      </c>
      <c r="N175" s="240" t="s">
        <v>41</v>
      </c>
      <c r="O175" s="88"/>
      <c r="P175" s="241">
        <f>O175*H175</f>
        <v>0</v>
      </c>
      <c r="Q175" s="241">
        <v>0</v>
      </c>
      <c r="R175" s="241">
        <f>Q175*H175</f>
        <v>0</v>
      </c>
      <c r="S175" s="241">
        <v>0.0082100000000000003</v>
      </c>
      <c r="T175" s="242">
        <f>S175*H175</f>
        <v>0.11494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3" t="s">
        <v>147</v>
      </c>
      <c r="AT175" s="243" t="s">
        <v>142</v>
      </c>
      <c r="AU175" s="243" t="s">
        <v>86</v>
      </c>
      <c r="AY175" s="14" t="s">
        <v>139</v>
      </c>
      <c r="BE175" s="244">
        <f>IF(N175="základní",J175,0)</f>
        <v>0</v>
      </c>
      <c r="BF175" s="244">
        <f>IF(N175="snížená",J175,0)</f>
        <v>0</v>
      </c>
      <c r="BG175" s="244">
        <f>IF(N175="zákl. přenesená",J175,0)</f>
        <v>0</v>
      </c>
      <c r="BH175" s="244">
        <f>IF(N175="sníž. přenesená",J175,0)</f>
        <v>0</v>
      </c>
      <c r="BI175" s="244">
        <f>IF(N175="nulová",J175,0)</f>
        <v>0</v>
      </c>
      <c r="BJ175" s="14" t="s">
        <v>84</v>
      </c>
      <c r="BK175" s="244">
        <f>ROUND(I175*H175,2)</f>
        <v>0</v>
      </c>
      <c r="BL175" s="14" t="s">
        <v>147</v>
      </c>
      <c r="BM175" s="243" t="s">
        <v>313</v>
      </c>
    </row>
    <row r="176" s="12" customFormat="1" ht="22.8" customHeight="1">
      <c r="A176" s="12"/>
      <c r="B176" s="216"/>
      <c r="C176" s="217"/>
      <c r="D176" s="218" t="s">
        <v>75</v>
      </c>
      <c r="E176" s="230" t="s">
        <v>314</v>
      </c>
      <c r="F176" s="230" t="s">
        <v>315</v>
      </c>
      <c r="G176" s="217"/>
      <c r="H176" s="217"/>
      <c r="I176" s="220"/>
      <c r="J176" s="231">
        <f>BK176</f>
        <v>0</v>
      </c>
      <c r="K176" s="217"/>
      <c r="L176" s="222"/>
      <c r="M176" s="223"/>
      <c r="N176" s="224"/>
      <c r="O176" s="224"/>
      <c r="P176" s="225">
        <f>SUM(P177:P180)</f>
        <v>0</v>
      </c>
      <c r="Q176" s="224"/>
      <c r="R176" s="225">
        <f>SUM(R177:R180)</f>
        <v>0</v>
      </c>
      <c r="S176" s="224"/>
      <c r="T176" s="226">
        <f>SUM(T177:T180)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7" t="s">
        <v>86</v>
      </c>
      <c r="AT176" s="228" t="s">
        <v>75</v>
      </c>
      <c r="AU176" s="228" t="s">
        <v>84</v>
      </c>
      <c r="AY176" s="227" t="s">
        <v>139</v>
      </c>
      <c r="BK176" s="229">
        <f>SUM(BK177:BK180)</f>
        <v>0</v>
      </c>
    </row>
    <row r="177" s="2" customFormat="1" ht="16.5" customHeight="1">
      <c r="A177" s="35"/>
      <c r="B177" s="36"/>
      <c r="C177" s="232" t="s">
        <v>316</v>
      </c>
      <c r="D177" s="232" t="s">
        <v>142</v>
      </c>
      <c r="E177" s="233" t="s">
        <v>317</v>
      </c>
      <c r="F177" s="234" t="s">
        <v>318</v>
      </c>
      <c r="G177" s="235" t="s">
        <v>319</v>
      </c>
      <c r="H177" s="236">
        <v>8</v>
      </c>
      <c r="I177" s="237"/>
      <c r="J177" s="238">
        <f>ROUND(I177*H177,2)</f>
        <v>0</v>
      </c>
      <c r="K177" s="234" t="s">
        <v>1</v>
      </c>
      <c r="L177" s="41"/>
      <c r="M177" s="239" t="s">
        <v>1</v>
      </c>
      <c r="N177" s="240" t="s">
        <v>41</v>
      </c>
      <c r="O177" s="88"/>
      <c r="P177" s="241">
        <f>O177*H177</f>
        <v>0</v>
      </c>
      <c r="Q177" s="241">
        <v>0</v>
      </c>
      <c r="R177" s="241">
        <f>Q177*H177</f>
        <v>0</v>
      </c>
      <c r="S177" s="241">
        <v>0</v>
      </c>
      <c r="T177" s="24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3" t="s">
        <v>147</v>
      </c>
      <c r="AT177" s="243" t="s">
        <v>142</v>
      </c>
      <c r="AU177" s="243" t="s">
        <v>86</v>
      </c>
      <c r="AY177" s="14" t="s">
        <v>139</v>
      </c>
      <c r="BE177" s="244">
        <f>IF(N177="základní",J177,0)</f>
        <v>0</v>
      </c>
      <c r="BF177" s="244">
        <f>IF(N177="snížená",J177,0)</f>
        <v>0</v>
      </c>
      <c r="BG177" s="244">
        <f>IF(N177="zákl. přenesená",J177,0)</f>
        <v>0</v>
      </c>
      <c r="BH177" s="244">
        <f>IF(N177="sníž. přenesená",J177,0)</f>
        <v>0</v>
      </c>
      <c r="BI177" s="244">
        <f>IF(N177="nulová",J177,0)</f>
        <v>0</v>
      </c>
      <c r="BJ177" s="14" t="s">
        <v>84</v>
      </c>
      <c r="BK177" s="244">
        <f>ROUND(I177*H177,2)</f>
        <v>0</v>
      </c>
      <c r="BL177" s="14" t="s">
        <v>147</v>
      </c>
      <c r="BM177" s="243" t="s">
        <v>320</v>
      </c>
    </row>
    <row r="178" s="2" customFormat="1" ht="24" customHeight="1">
      <c r="A178" s="35"/>
      <c r="B178" s="36"/>
      <c r="C178" s="232" t="s">
        <v>321</v>
      </c>
      <c r="D178" s="232" t="s">
        <v>142</v>
      </c>
      <c r="E178" s="233" t="s">
        <v>322</v>
      </c>
      <c r="F178" s="234" t="s">
        <v>323</v>
      </c>
      <c r="G178" s="235" t="s">
        <v>324</v>
      </c>
      <c r="H178" s="236">
        <v>1.3680000000000001</v>
      </c>
      <c r="I178" s="237"/>
      <c r="J178" s="238">
        <f>ROUND(I178*H178,2)</f>
        <v>0</v>
      </c>
      <c r="K178" s="234" t="s">
        <v>1</v>
      </c>
      <c r="L178" s="41"/>
      <c r="M178" s="239" t="s">
        <v>1</v>
      </c>
      <c r="N178" s="240" t="s">
        <v>41</v>
      </c>
      <c r="O178" s="88"/>
      <c r="P178" s="241">
        <f>O178*H178</f>
        <v>0</v>
      </c>
      <c r="Q178" s="241">
        <v>0</v>
      </c>
      <c r="R178" s="241">
        <f>Q178*H178</f>
        <v>0</v>
      </c>
      <c r="S178" s="241">
        <v>0</v>
      </c>
      <c r="T178" s="24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43" t="s">
        <v>147</v>
      </c>
      <c r="AT178" s="243" t="s">
        <v>142</v>
      </c>
      <c r="AU178" s="243" t="s">
        <v>86</v>
      </c>
      <c r="AY178" s="14" t="s">
        <v>139</v>
      </c>
      <c r="BE178" s="244">
        <f>IF(N178="základní",J178,0)</f>
        <v>0</v>
      </c>
      <c r="BF178" s="244">
        <f>IF(N178="snížená",J178,0)</f>
        <v>0</v>
      </c>
      <c r="BG178" s="244">
        <f>IF(N178="zákl. přenesená",J178,0)</f>
        <v>0</v>
      </c>
      <c r="BH178" s="244">
        <f>IF(N178="sníž. přenesená",J178,0)</f>
        <v>0</v>
      </c>
      <c r="BI178" s="244">
        <f>IF(N178="nulová",J178,0)</f>
        <v>0</v>
      </c>
      <c r="BJ178" s="14" t="s">
        <v>84</v>
      </c>
      <c r="BK178" s="244">
        <f>ROUND(I178*H178,2)</f>
        <v>0</v>
      </c>
      <c r="BL178" s="14" t="s">
        <v>147</v>
      </c>
      <c r="BM178" s="243" t="s">
        <v>325</v>
      </c>
    </row>
    <row r="179" s="2" customFormat="1" ht="24" customHeight="1">
      <c r="A179" s="35"/>
      <c r="B179" s="36"/>
      <c r="C179" s="232" t="s">
        <v>326</v>
      </c>
      <c r="D179" s="232" t="s">
        <v>142</v>
      </c>
      <c r="E179" s="233" t="s">
        <v>327</v>
      </c>
      <c r="F179" s="234" t="s">
        <v>328</v>
      </c>
      <c r="G179" s="235" t="s">
        <v>324</v>
      </c>
      <c r="H179" s="236">
        <v>6.0999999999999996</v>
      </c>
      <c r="I179" s="237"/>
      <c r="J179" s="238">
        <f>ROUND(I179*H179,2)</f>
        <v>0</v>
      </c>
      <c r="K179" s="234" t="s">
        <v>1</v>
      </c>
      <c r="L179" s="41"/>
      <c r="M179" s="239" t="s">
        <v>1</v>
      </c>
      <c r="N179" s="240" t="s">
        <v>41</v>
      </c>
      <c r="O179" s="88"/>
      <c r="P179" s="241">
        <f>O179*H179</f>
        <v>0</v>
      </c>
      <c r="Q179" s="241">
        <v>0</v>
      </c>
      <c r="R179" s="241">
        <f>Q179*H179</f>
        <v>0</v>
      </c>
      <c r="S179" s="241">
        <v>0</v>
      </c>
      <c r="T179" s="24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3" t="s">
        <v>329</v>
      </c>
      <c r="AT179" s="243" t="s">
        <v>142</v>
      </c>
      <c r="AU179" s="243" t="s">
        <v>86</v>
      </c>
      <c r="AY179" s="14" t="s">
        <v>139</v>
      </c>
      <c r="BE179" s="244">
        <f>IF(N179="základní",J179,0)</f>
        <v>0</v>
      </c>
      <c r="BF179" s="244">
        <f>IF(N179="snížená",J179,0)</f>
        <v>0</v>
      </c>
      <c r="BG179" s="244">
        <f>IF(N179="zákl. přenesená",J179,0)</f>
        <v>0</v>
      </c>
      <c r="BH179" s="244">
        <f>IF(N179="sníž. přenesená",J179,0)</f>
        <v>0</v>
      </c>
      <c r="BI179" s="244">
        <f>IF(N179="nulová",J179,0)</f>
        <v>0</v>
      </c>
      <c r="BJ179" s="14" t="s">
        <v>84</v>
      </c>
      <c r="BK179" s="244">
        <f>ROUND(I179*H179,2)</f>
        <v>0</v>
      </c>
      <c r="BL179" s="14" t="s">
        <v>329</v>
      </c>
      <c r="BM179" s="243" t="s">
        <v>330</v>
      </c>
    </row>
    <row r="180" s="2" customFormat="1">
      <c r="A180" s="35"/>
      <c r="B180" s="36"/>
      <c r="C180" s="37"/>
      <c r="D180" s="245" t="s">
        <v>331</v>
      </c>
      <c r="E180" s="37"/>
      <c r="F180" s="246" t="s">
        <v>332</v>
      </c>
      <c r="G180" s="37"/>
      <c r="H180" s="37"/>
      <c r="I180" s="141"/>
      <c r="J180" s="37"/>
      <c r="K180" s="37"/>
      <c r="L180" s="41"/>
      <c r="M180" s="247"/>
      <c r="N180" s="248"/>
      <c r="O180" s="249"/>
      <c r="P180" s="249"/>
      <c r="Q180" s="249"/>
      <c r="R180" s="249"/>
      <c r="S180" s="249"/>
      <c r="T180" s="250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331</v>
      </c>
      <c r="AU180" s="14" t="s">
        <v>86</v>
      </c>
    </row>
    <row r="181" s="2" customFormat="1" ht="6.96" customHeight="1">
      <c r="A181" s="35"/>
      <c r="B181" s="63"/>
      <c r="C181" s="64"/>
      <c r="D181" s="64"/>
      <c r="E181" s="64"/>
      <c r="F181" s="64"/>
      <c r="G181" s="64"/>
      <c r="H181" s="64"/>
      <c r="I181" s="180"/>
      <c r="J181" s="64"/>
      <c r="K181" s="64"/>
      <c r="L181" s="41"/>
      <c r="M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</row>
  </sheetData>
  <sheetProtection sheet="1" autoFilter="0" formatColumns="0" formatRows="0" objects="1" scenarios="1" spinCount="100000" saltValue="s9JBYsXt63mIlIlIbjMz5ijR2KE9JcTm5Na2a/+T/t2P5uNiuYODkkou+iCOgK6cWX95tdQDoEBW5leYVCiUYA==" hashValue="NvglySXpOO/H0p0SFvueHzqbJvzJO7/qKLIvw3L05qUurAjiMQo1A2oj5Lf4/fcM4zqEdUclPY5tpytQgLyrXw==" algorithmName="SHA-512" password="CC35"/>
  <autoFilter ref="C126:K180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3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86</v>
      </c>
    </row>
    <row r="4" s="1" customFormat="1" ht="24.96" customHeight="1">
      <c r="B4" s="17"/>
      <c r="D4" s="137" t="s">
        <v>105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25.5" customHeight="1">
      <c r="B7" s="17"/>
      <c r="E7" s="140" t="str">
        <f>'Rekapitulace stavby'!K6</f>
        <v>Gymnázium Blansko - rekonstrukce, rozvodů teplé a studené vody, odpadů,topné soustavy a kotelny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106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27" customHeight="1">
      <c r="A9" s="35"/>
      <c r="B9" s="41"/>
      <c r="C9" s="35"/>
      <c r="D9" s="35"/>
      <c r="E9" s="142" t="s">
        <v>333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24. 9. 2019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21</v>
      </c>
      <c r="F15" s="35"/>
      <c r="G15" s="35"/>
      <c r="H15" s="35"/>
      <c r="I15" s="144" t="s">
        <v>26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27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29</v>
      </c>
      <c r="E20" s="35"/>
      <c r="F20" s="35"/>
      <c r="G20" s="35"/>
      <c r="H20" s="35"/>
      <c r="I20" s="144" t="s">
        <v>25</v>
      </c>
      <c r="J20" s="143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30</v>
      </c>
      <c r="F21" s="35"/>
      <c r="G21" s="35"/>
      <c r="H21" s="35"/>
      <c r="I21" s="144" t="s">
        <v>26</v>
      </c>
      <c r="J21" s="143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32</v>
      </c>
      <c r="E23" s="35"/>
      <c r="F23" s="35"/>
      <c r="G23" s="35"/>
      <c r="H23" s="35"/>
      <c r="I23" s="144" t="s">
        <v>25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33</v>
      </c>
      <c r="F24" s="35"/>
      <c r="G24" s="35"/>
      <c r="H24" s="35"/>
      <c r="I24" s="144" t="s">
        <v>26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34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334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36</v>
      </c>
      <c r="E30" s="35"/>
      <c r="F30" s="35"/>
      <c r="G30" s="35"/>
      <c r="H30" s="35"/>
      <c r="I30" s="141"/>
      <c r="J30" s="154">
        <f>ROUND(J127,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38</v>
      </c>
      <c r="G32" s="35"/>
      <c r="H32" s="35"/>
      <c r="I32" s="156" t="s">
        <v>37</v>
      </c>
      <c r="J32" s="155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40</v>
      </c>
      <c r="E33" s="139" t="s">
        <v>41</v>
      </c>
      <c r="F33" s="158">
        <f>ROUND((SUM(BE127:BE173)),  2)</f>
        <v>0</v>
      </c>
      <c r="G33" s="35"/>
      <c r="H33" s="35"/>
      <c r="I33" s="159">
        <v>0.20999999999999999</v>
      </c>
      <c r="J33" s="158">
        <f>ROUND(((SUM(BE127:BE173))*I33),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42</v>
      </c>
      <c r="F34" s="158">
        <f>ROUND((SUM(BF127:BF173)),  2)</f>
        <v>0</v>
      </c>
      <c r="G34" s="35"/>
      <c r="H34" s="35"/>
      <c r="I34" s="159">
        <v>0.14999999999999999</v>
      </c>
      <c r="J34" s="158">
        <f>ROUND(((SUM(BF127:BF173))*I34),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43</v>
      </c>
      <c r="F35" s="158">
        <f>ROUND((SUM(BG127:BG173)),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44</v>
      </c>
      <c r="F36" s="158">
        <f>ROUND((SUM(BH127:BH173)),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8">
        <f>ROUND((SUM(BI127:BI173)),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46</v>
      </c>
      <c r="E39" s="162"/>
      <c r="F39" s="162"/>
      <c r="G39" s="163" t="s">
        <v>47</v>
      </c>
      <c r="H39" s="164" t="s">
        <v>48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49</v>
      </c>
      <c r="E50" s="169"/>
      <c r="F50" s="169"/>
      <c r="G50" s="168" t="s">
        <v>50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51</v>
      </c>
      <c r="E61" s="172"/>
      <c r="F61" s="173" t="s">
        <v>52</v>
      </c>
      <c r="G61" s="171" t="s">
        <v>51</v>
      </c>
      <c r="H61" s="172"/>
      <c r="I61" s="174"/>
      <c r="J61" s="175" t="s">
        <v>52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53</v>
      </c>
      <c r="E65" s="176"/>
      <c r="F65" s="176"/>
      <c r="G65" s="168" t="s">
        <v>54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51</v>
      </c>
      <c r="E76" s="172"/>
      <c r="F76" s="173" t="s">
        <v>52</v>
      </c>
      <c r="G76" s="171" t="s">
        <v>51</v>
      </c>
      <c r="H76" s="172"/>
      <c r="I76" s="174"/>
      <c r="J76" s="175" t="s">
        <v>52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109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5.5" customHeight="1">
      <c r="A85" s="35"/>
      <c r="B85" s="36"/>
      <c r="C85" s="37"/>
      <c r="D85" s="37"/>
      <c r="E85" s="184" t="str">
        <f>E7</f>
        <v>Gymnázium Blansko - rekonstrukce, rozvodů teplé a studené vody, odpadů,topné soustavy a kotelny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27" customHeight="1">
      <c r="A87" s="35"/>
      <c r="B87" s="36"/>
      <c r="C87" s="37"/>
      <c r="D87" s="37"/>
      <c r="E87" s="73" t="str">
        <f>E9</f>
        <v xml:space="preserve">160519_D_UT-SO02 - Gymnázium Blansko - rekonstrukce rozvodů teplé a studené vody, odpadů, topné soustavy a kotelny 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Gymnázium Blansko, příspěvková organizace,Seifert </v>
      </c>
      <c r="G89" s="37"/>
      <c r="H89" s="37"/>
      <c r="I89" s="144" t="s">
        <v>22</v>
      </c>
      <c r="J89" s="76" t="str">
        <f>IF(J12="","",J12)</f>
        <v>24. 9. 2019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7.9" customHeight="1">
      <c r="A91" s="35"/>
      <c r="B91" s="36"/>
      <c r="C91" s="29" t="s">
        <v>24</v>
      </c>
      <c r="D91" s="37"/>
      <c r="E91" s="37"/>
      <c r="F91" s="24" t="str">
        <f>E15</f>
        <v xml:space="preserve">Gymnázium Blansko, příspěvková organizace,Seifert </v>
      </c>
      <c r="G91" s="37"/>
      <c r="H91" s="37"/>
      <c r="I91" s="144" t="s">
        <v>29</v>
      </c>
      <c r="J91" s="33" t="str">
        <f>E21</f>
        <v>V-PROJEKT Prostějov, v.o.s.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144" t="s">
        <v>32</v>
      </c>
      <c r="J92" s="33" t="str">
        <f>E24</f>
        <v>Jungmann Adam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110</v>
      </c>
      <c r="D94" s="186"/>
      <c r="E94" s="186"/>
      <c r="F94" s="186"/>
      <c r="G94" s="186"/>
      <c r="H94" s="186"/>
      <c r="I94" s="187"/>
      <c r="J94" s="188" t="s">
        <v>111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112</v>
      </c>
      <c r="D96" s="37"/>
      <c r="E96" s="37"/>
      <c r="F96" s="37"/>
      <c r="G96" s="37"/>
      <c r="H96" s="37"/>
      <c r="I96" s="141"/>
      <c r="J96" s="107">
        <f>J127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113</v>
      </c>
    </row>
    <row r="97" s="9" customFormat="1" ht="24.96" customHeight="1">
      <c r="A97" s="9"/>
      <c r="B97" s="190"/>
      <c r="C97" s="191"/>
      <c r="D97" s="192" t="s">
        <v>114</v>
      </c>
      <c r="E97" s="193"/>
      <c r="F97" s="193"/>
      <c r="G97" s="193"/>
      <c r="H97" s="193"/>
      <c r="I97" s="194"/>
      <c r="J97" s="195">
        <f>J128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115</v>
      </c>
      <c r="E98" s="200"/>
      <c r="F98" s="200"/>
      <c r="G98" s="200"/>
      <c r="H98" s="200"/>
      <c r="I98" s="201"/>
      <c r="J98" s="202">
        <f>J129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116</v>
      </c>
      <c r="E99" s="200"/>
      <c r="F99" s="200"/>
      <c r="G99" s="200"/>
      <c r="H99" s="200"/>
      <c r="I99" s="201"/>
      <c r="J99" s="202">
        <f>J133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117</v>
      </c>
      <c r="E100" s="200"/>
      <c r="F100" s="200"/>
      <c r="G100" s="200"/>
      <c r="H100" s="200"/>
      <c r="I100" s="201"/>
      <c r="J100" s="202">
        <f>J141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335</v>
      </c>
      <c r="E101" s="200"/>
      <c r="F101" s="200"/>
      <c r="G101" s="200"/>
      <c r="H101" s="200"/>
      <c r="I101" s="201"/>
      <c r="J101" s="202">
        <f>J148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118</v>
      </c>
      <c r="E102" s="200"/>
      <c r="F102" s="200"/>
      <c r="G102" s="200"/>
      <c r="H102" s="200"/>
      <c r="I102" s="201"/>
      <c r="J102" s="202">
        <f>J151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98"/>
      <c r="D103" s="199" t="s">
        <v>119</v>
      </c>
      <c r="E103" s="200"/>
      <c r="F103" s="200"/>
      <c r="G103" s="200"/>
      <c r="H103" s="200"/>
      <c r="I103" s="201"/>
      <c r="J103" s="202">
        <f>J154</f>
        <v>0</v>
      </c>
      <c r="K103" s="198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98"/>
      <c r="D104" s="199" t="s">
        <v>120</v>
      </c>
      <c r="E104" s="200"/>
      <c r="F104" s="200"/>
      <c r="G104" s="200"/>
      <c r="H104" s="200"/>
      <c r="I104" s="201"/>
      <c r="J104" s="202">
        <f>J158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121</v>
      </c>
      <c r="E105" s="200"/>
      <c r="F105" s="200"/>
      <c r="G105" s="200"/>
      <c r="H105" s="200"/>
      <c r="I105" s="201"/>
      <c r="J105" s="202">
        <f>J162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98"/>
      <c r="D106" s="199" t="s">
        <v>122</v>
      </c>
      <c r="E106" s="200"/>
      <c r="F106" s="200"/>
      <c r="G106" s="200"/>
      <c r="H106" s="200"/>
      <c r="I106" s="201"/>
      <c r="J106" s="202">
        <f>J167</f>
        <v>0</v>
      </c>
      <c r="K106" s="198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98"/>
      <c r="D107" s="199" t="s">
        <v>124</v>
      </c>
      <c r="E107" s="200"/>
      <c r="F107" s="200"/>
      <c r="G107" s="200"/>
      <c r="H107" s="200"/>
      <c r="I107" s="201"/>
      <c r="J107" s="202">
        <f>J169</f>
        <v>0</v>
      </c>
      <c r="K107" s="198"/>
      <c r="L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63"/>
      <c r="C109" s="64"/>
      <c r="D109" s="64"/>
      <c r="E109" s="64"/>
      <c r="F109" s="64"/>
      <c r="G109" s="64"/>
      <c r="H109" s="64"/>
      <c r="I109" s="180"/>
      <c r="J109" s="64"/>
      <c r="K109" s="64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65"/>
      <c r="C113" s="66"/>
      <c r="D113" s="66"/>
      <c r="E113" s="66"/>
      <c r="F113" s="66"/>
      <c r="G113" s="66"/>
      <c r="H113" s="66"/>
      <c r="I113" s="183"/>
      <c r="J113" s="66"/>
      <c r="K113" s="66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125</v>
      </c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5.5" customHeight="1">
      <c r="A117" s="35"/>
      <c r="B117" s="36"/>
      <c r="C117" s="37"/>
      <c r="D117" s="37"/>
      <c r="E117" s="184" t="str">
        <f>E7</f>
        <v>Gymnázium Blansko - rekonstrukce, rozvodů teplé a studené vody, odpadů,topné soustavy a kotelny</v>
      </c>
      <c r="F117" s="29"/>
      <c r="G117" s="29"/>
      <c r="H117" s="29"/>
      <c r="I117" s="14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106</v>
      </c>
      <c r="D118" s="37"/>
      <c r="E118" s="37"/>
      <c r="F118" s="37"/>
      <c r="G118" s="37"/>
      <c r="H118" s="37"/>
      <c r="I118" s="14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7" customHeight="1">
      <c r="A119" s="35"/>
      <c r="B119" s="36"/>
      <c r="C119" s="37"/>
      <c r="D119" s="37"/>
      <c r="E119" s="73" t="str">
        <f>E9</f>
        <v xml:space="preserve">160519_D_UT-SO02 - Gymnázium Blansko - rekonstrukce rozvodů teplé a studené vody, odpadů, topné soustavy a kotelny </v>
      </c>
      <c r="F119" s="37"/>
      <c r="G119" s="37"/>
      <c r="H119" s="37"/>
      <c r="I119" s="14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14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F12</f>
        <v xml:space="preserve">Gymnázium Blansko, příspěvková organizace,Seifert </v>
      </c>
      <c r="G121" s="37"/>
      <c r="H121" s="37"/>
      <c r="I121" s="144" t="s">
        <v>22</v>
      </c>
      <c r="J121" s="76" t="str">
        <f>IF(J12="","",J12)</f>
        <v>24. 9. 2019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141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27.9" customHeight="1">
      <c r="A123" s="35"/>
      <c r="B123" s="36"/>
      <c r="C123" s="29" t="s">
        <v>24</v>
      </c>
      <c r="D123" s="37"/>
      <c r="E123" s="37"/>
      <c r="F123" s="24" t="str">
        <f>E15</f>
        <v xml:space="preserve">Gymnázium Blansko, příspěvková organizace,Seifert </v>
      </c>
      <c r="G123" s="37"/>
      <c r="H123" s="37"/>
      <c r="I123" s="144" t="s">
        <v>29</v>
      </c>
      <c r="J123" s="33" t="str">
        <f>E21</f>
        <v>V-PROJEKT Prostějov, v.o.s.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27</v>
      </c>
      <c r="D124" s="37"/>
      <c r="E124" s="37"/>
      <c r="F124" s="24" t="str">
        <f>IF(E18="","",E18)</f>
        <v>Vyplň údaj</v>
      </c>
      <c r="G124" s="37"/>
      <c r="H124" s="37"/>
      <c r="I124" s="144" t="s">
        <v>32</v>
      </c>
      <c r="J124" s="33" t="str">
        <f>E24</f>
        <v>Jungmann Adam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141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204"/>
      <c r="B126" s="205"/>
      <c r="C126" s="206" t="s">
        <v>126</v>
      </c>
      <c r="D126" s="207" t="s">
        <v>61</v>
      </c>
      <c r="E126" s="207" t="s">
        <v>57</v>
      </c>
      <c r="F126" s="207" t="s">
        <v>58</v>
      </c>
      <c r="G126" s="207" t="s">
        <v>127</v>
      </c>
      <c r="H126" s="207" t="s">
        <v>128</v>
      </c>
      <c r="I126" s="208" t="s">
        <v>129</v>
      </c>
      <c r="J126" s="207" t="s">
        <v>111</v>
      </c>
      <c r="K126" s="209" t="s">
        <v>130</v>
      </c>
      <c r="L126" s="210"/>
      <c r="M126" s="97" t="s">
        <v>1</v>
      </c>
      <c r="N126" s="98" t="s">
        <v>40</v>
      </c>
      <c r="O126" s="98" t="s">
        <v>131</v>
      </c>
      <c r="P126" s="98" t="s">
        <v>132</v>
      </c>
      <c r="Q126" s="98" t="s">
        <v>133</v>
      </c>
      <c r="R126" s="98" t="s">
        <v>134</v>
      </c>
      <c r="S126" s="98" t="s">
        <v>135</v>
      </c>
      <c r="T126" s="99" t="s">
        <v>136</v>
      </c>
      <c r="U126" s="204"/>
      <c r="V126" s="204"/>
      <c r="W126" s="204"/>
      <c r="X126" s="204"/>
      <c r="Y126" s="204"/>
      <c r="Z126" s="204"/>
      <c r="AA126" s="204"/>
      <c r="AB126" s="204"/>
      <c r="AC126" s="204"/>
      <c r="AD126" s="204"/>
      <c r="AE126" s="204"/>
    </row>
    <row r="127" s="2" customFormat="1" ht="22.8" customHeight="1">
      <c r="A127" s="35"/>
      <c r="B127" s="36"/>
      <c r="C127" s="104" t="s">
        <v>137</v>
      </c>
      <c r="D127" s="37"/>
      <c r="E127" s="37"/>
      <c r="F127" s="37"/>
      <c r="G127" s="37"/>
      <c r="H127" s="37"/>
      <c r="I127" s="141"/>
      <c r="J127" s="211">
        <f>BK127</f>
        <v>0</v>
      </c>
      <c r="K127" s="37"/>
      <c r="L127" s="41"/>
      <c r="M127" s="100"/>
      <c r="N127" s="212"/>
      <c r="O127" s="101"/>
      <c r="P127" s="213">
        <f>P128</f>
        <v>0</v>
      </c>
      <c r="Q127" s="101"/>
      <c r="R127" s="213">
        <f>R128</f>
        <v>0.10673000000000001</v>
      </c>
      <c r="S127" s="101"/>
      <c r="T127" s="214">
        <f>T128</f>
        <v>1.58883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75</v>
      </c>
      <c r="AU127" s="14" t="s">
        <v>113</v>
      </c>
      <c r="BK127" s="215">
        <f>BK128</f>
        <v>0</v>
      </c>
    </row>
    <row r="128" s="12" customFormat="1" ht="25.92" customHeight="1">
      <c r="A128" s="12"/>
      <c r="B128" s="216"/>
      <c r="C128" s="217"/>
      <c r="D128" s="218" t="s">
        <v>75</v>
      </c>
      <c r="E128" s="219" t="s">
        <v>138</v>
      </c>
      <c r="F128" s="219" t="s">
        <v>138</v>
      </c>
      <c r="G128" s="217"/>
      <c r="H128" s="217"/>
      <c r="I128" s="220"/>
      <c r="J128" s="221">
        <f>BK128</f>
        <v>0</v>
      </c>
      <c r="K128" s="217"/>
      <c r="L128" s="222"/>
      <c r="M128" s="223"/>
      <c r="N128" s="224"/>
      <c r="O128" s="224"/>
      <c r="P128" s="225">
        <f>P129+P133+P141+P148+P151+P154+P158+P162+P167+P169</f>
        <v>0</v>
      </c>
      <c r="Q128" s="224"/>
      <c r="R128" s="225">
        <f>R129+R133+R141+R148+R151+R154+R158+R162+R167+R169</f>
        <v>0.10673000000000001</v>
      </c>
      <c r="S128" s="224"/>
      <c r="T128" s="226">
        <f>T129+T133+T141+T148+T151+T154+T158+T162+T167+T169</f>
        <v>1.58883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7" t="s">
        <v>86</v>
      </c>
      <c r="AT128" s="228" t="s">
        <v>75</v>
      </c>
      <c r="AU128" s="228" t="s">
        <v>76</v>
      </c>
      <c r="AY128" s="227" t="s">
        <v>139</v>
      </c>
      <c r="BK128" s="229">
        <f>BK129+BK133+BK141+BK148+BK151+BK154+BK158+BK162+BK167+BK169</f>
        <v>0</v>
      </c>
    </row>
    <row r="129" s="12" customFormat="1" ht="22.8" customHeight="1">
      <c r="A129" s="12"/>
      <c r="B129" s="216"/>
      <c r="C129" s="217"/>
      <c r="D129" s="218" t="s">
        <v>75</v>
      </c>
      <c r="E129" s="230" t="s">
        <v>140</v>
      </c>
      <c r="F129" s="230" t="s">
        <v>141</v>
      </c>
      <c r="G129" s="217"/>
      <c r="H129" s="217"/>
      <c r="I129" s="220"/>
      <c r="J129" s="231">
        <f>BK129</f>
        <v>0</v>
      </c>
      <c r="K129" s="217"/>
      <c r="L129" s="222"/>
      <c r="M129" s="223"/>
      <c r="N129" s="224"/>
      <c r="O129" s="224"/>
      <c r="P129" s="225">
        <f>SUM(P130:P132)</f>
        <v>0</v>
      </c>
      <c r="Q129" s="224"/>
      <c r="R129" s="225">
        <f>SUM(R130:R132)</f>
        <v>0</v>
      </c>
      <c r="S129" s="224"/>
      <c r="T129" s="226">
        <f>SUM(T130:T132)</f>
        <v>0.1278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7" t="s">
        <v>86</v>
      </c>
      <c r="AT129" s="228" t="s">
        <v>75</v>
      </c>
      <c r="AU129" s="228" t="s">
        <v>84</v>
      </c>
      <c r="AY129" s="227" t="s">
        <v>139</v>
      </c>
      <c r="BK129" s="229">
        <f>SUM(BK130:BK132)</f>
        <v>0</v>
      </c>
    </row>
    <row r="130" s="2" customFormat="1" ht="24" customHeight="1">
      <c r="A130" s="35"/>
      <c r="B130" s="36"/>
      <c r="C130" s="232" t="s">
        <v>84</v>
      </c>
      <c r="D130" s="232" t="s">
        <v>142</v>
      </c>
      <c r="E130" s="233" t="s">
        <v>143</v>
      </c>
      <c r="F130" s="234" t="s">
        <v>144</v>
      </c>
      <c r="G130" s="235" t="s">
        <v>145</v>
      </c>
      <c r="H130" s="236">
        <v>10</v>
      </c>
      <c r="I130" s="237"/>
      <c r="J130" s="238">
        <f>ROUND(I130*H130,2)</f>
        <v>0</v>
      </c>
      <c r="K130" s="234" t="s">
        <v>146</v>
      </c>
      <c r="L130" s="41"/>
      <c r="M130" s="239" t="s">
        <v>1</v>
      </c>
      <c r="N130" s="240" t="s">
        <v>41</v>
      </c>
      <c r="O130" s="88"/>
      <c r="P130" s="241">
        <f>O130*H130</f>
        <v>0</v>
      </c>
      <c r="Q130" s="241">
        <v>0</v>
      </c>
      <c r="R130" s="241">
        <f>Q130*H130</f>
        <v>0</v>
      </c>
      <c r="S130" s="241">
        <v>0.0041900000000000001</v>
      </c>
      <c r="T130" s="242">
        <f>S130*H130</f>
        <v>0.0419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3" t="s">
        <v>147</v>
      </c>
      <c r="AT130" s="243" t="s">
        <v>142</v>
      </c>
      <c r="AU130" s="243" t="s">
        <v>86</v>
      </c>
      <c r="AY130" s="14" t="s">
        <v>139</v>
      </c>
      <c r="BE130" s="244">
        <f>IF(N130="základní",J130,0)</f>
        <v>0</v>
      </c>
      <c r="BF130" s="244">
        <f>IF(N130="snížená",J130,0)</f>
        <v>0</v>
      </c>
      <c r="BG130" s="244">
        <f>IF(N130="zákl. přenesená",J130,0)</f>
        <v>0</v>
      </c>
      <c r="BH130" s="244">
        <f>IF(N130="sníž. přenesená",J130,0)</f>
        <v>0</v>
      </c>
      <c r="BI130" s="244">
        <f>IF(N130="nulová",J130,0)</f>
        <v>0</v>
      </c>
      <c r="BJ130" s="14" t="s">
        <v>84</v>
      </c>
      <c r="BK130" s="244">
        <f>ROUND(I130*H130,2)</f>
        <v>0</v>
      </c>
      <c r="BL130" s="14" t="s">
        <v>147</v>
      </c>
      <c r="BM130" s="243" t="s">
        <v>336</v>
      </c>
    </row>
    <row r="131" s="2" customFormat="1" ht="24" customHeight="1">
      <c r="A131" s="35"/>
      <c r="B131" s="36"/>
      <c r="C131" s="232" t="s">
        <v>86</v>
      </c>
      <c r="D131" s="232" t="s">
        <v>142</v>
      </c>
      <c r="E131" s="233" t="s">
        <v>149</v>
      </c>
      <c r="F131" s="234" t="s">
        <v>150</v>
      </c>
      <c r="G131" s="235" t="s">
        <v>145</v>
      </c>
      <c r="H131" s="236">
        <v>10</v>
      </c>
      <c r="I131" s="237"/>
      <c r="J131" s="238">
        <f>ROUND(I131*H131,2)</f>
        <v>0</v>
      </c>
      <c r="K131" s="234" t="s">
        <v>146</v>
      </c>
      <c r="L131" s="41"/>
      <c r="M131" s="239" t="s">
        <v>1</v>
      </c>
      <c r="N131" s="240" t="s">
        <v>41</v>
      </c>
      <c r="O131" s="88"/>
      <c r="P131" s="241">
        <f>O131*H131</f>
        <v>0</v>
      </c>
      <c r="Q131" s="241">
        <v>0</v>
      </c>
      <c r="R131" s="241">
        <f>Q131*H131</f>
        <v>0</v>
      </c>
      <c r="S131" s="241">
        <v>0.0085900000000000004</v>
      </c>
      <c r="T131" s="242">
        <f>S131*H131</f>
        <v>0.085900000000000004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3" t="s">
        <v>147</v>
      </c>
      <c r="AT131" s="243" t="s">
        <v>142</v>
      </c>
      <c r="AU131" s="243" t="s">
        <v>86</v>
      </c>
      <c r="AY131" s="14" t="s">
        <v>139</v>
      </c>
      <c r="BE131" s="244">
        <f>IF(N131="základní",J131,0)</f>
        <v>0</v>
      </c>
      <c r="BF131" s="244">
        <f>IF(N131="snížená",J131,0)</f>
        <v>0</v>
      </c>
      <c r="BG131" s="244">
        <f>IF(N131="zákl. přenesená",J131,0)</f>
        <v>0</v>
      </c>
      <c r="BH131" s="244">
        <f>IF(N131="sníž. přenesená",J131,0)</f>
        <v>0</v>
      </c>
      <c r="BI131" s="244">
        <f>IF(N131="nulová",J131,0)</f>
        <v>0</v>
      </c>
      <c r="BJ131" s="14" t="s">
        <v>84</v>
      </c>
      <c r="BK131" s="244">
        <f>ROUND(I131*H131,2)</f>
        <v>0</v>
      </c>
      <c r="BL131" s="14" t="s">
        <v>147</v>
      </c>
      <c r="BM131" s="243" t="s">
        <v>337</v>
      </c>
    </row>
    <row r="132" s="2" customFormat="1" ht="24" customHeight="1">
      <c r="A132" s="35"/>
      <c r="B132" s="36"/>
      <c r="C132" s="232" t="s">
        <v>152</v>
      </c>
      <c r="D132" s="232" t="s">
        <v>142</v>
      </c>
      <c r="E132" s="233" t="s">
        <v>153</v>
      </c>
      <c r="F132" s="234" t="s">
        <v>154</v>
      </c>
      <c r="G132" s="235" t="s">
        <v>155</v>
      </c>
      <c r="H132" s="236">
        <v>0.029999999999999999</v>
      </c>
      <c r="I132" s="237"/>
      <c r="J132" s="238">
        <f>ROUND(I132*H132,2)</f>
        <v>0</v>
      </c>
      <c r="K132" s="234" t="s">
        <v>146</v>
      </c>
      <c r="L132" s="41"/>
      <c r="M132" s="239" t="s">
        <v>1</v>
      </c>
      <c r="N132" s="240" t="s">
        <v>41</v>
      </c>
      <c r="O132" s="88"/>
      <c r="P132" s="241">
        <f>O132*H132</f>
        <v>0</v>
      </c>
      <c r="Q132" s="241">
        <v>0</v>
      </c>
      <c r="R132" s="241">
        <f>Q132*H132</f>
        <v>0</v>
      </c>
      <c r="S132" s="241">
        <v>0</v>
      </c>
      <c r="T132" s="24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3" t="s">
        <v>147</v>
      </c>
      <c r="AT132" s="243" t="s">
        <v>142</v>
      </c>
      <c r="AU132" s="243" t="s">
        <v>86</v>
      </c>
      <c r="AY132" s="14" t="s">
        <v>139</v>
      </c>
      <c r="BE132" s="244">
        <f>IF(N132="základní",J132,0)</f>
        <v>0</v>
      </c>
      <c r="BF132" s="244">
        <f>IF(N132="snížená",J132,0)</f>
        <v>0</v>
      </c>
      <c r="BG132" s="244">
        <f>IF(N132="zákl. přenesená",J132,0)</f>
        <v>0</v>
      </c>
      <c r="BH132" s="244">
        <f>IF(N132="sníž. přenesená",J132,0)</f>
        <v>0</v>
      </c>
      <c r="BI132" s="244">
        <f>IF(N132="nulová",J132,0)</f>
        <v>0</v>
      </c>
      <c r="BJ132" s="14" t="s">
        <v>84</v>
      </c>
      <c r="BK132" s="244">
        <f>ROUND(I132*H132,2)</f>
        <v>0</v>
      </c>
      <c r="BL132" s="14" t="s">
        <v>147</v>
      </c>
      <c r="BM132" s="243" t="s">
        <v>338</v>
      </c>
    </row>
    <row r="133" s="12" customFormat="1" ht="22.8" customHeight="1">
      <c r="A133" s="12"/>
      <c r="B133" s="216"/>
      <c r="C133" s="217"/>
      <c r="D133" s="218" t="s">
        <v>75</v>
      </c>
      <c r="E133" s="230" t="s">
        <v>157</v>
      </c>
      <c r="F133" s="230" t="s">
        <v>158</v>
      </c>
      <c r="G133" s="217"/>
      <c r="H133" s="217"/>
      <c r="I133" s="220"/>
      <c r="J133" s="231">
        <f>BK133</f>
        <v>0</v>
      </c>
      <c r="K133" s="217"/>
      <c r="L133" s="222"/>
      <c r="M133" s="223"/>
      <c r="N133" s="224"/>
      <c r="O133" s="224"/>
      <c r="P133" s="225">
        <f>SUM(P134:P140)</f>
        <v>0</v>
      </c>
      <c r="Q133" s="224"/>
      <c r="R133" s="225">
        <f>SUM(R134:R140)</f>
        <v>0</v>
      </c>
      <c r="S133" s="224"/>
      <c r="T133" s="226">
        <f>SUM(T134:T140)</f>
        <v>0.18711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7" t="s">
        <v>86</v>
      </c>
      <c r="AT133" s="228" t="s">
        <v>75</v>
      </c>
      <c r="AU133" s="228" t="s">
        <v>84</v>
      </c>
      <c r="AY133" s="227" t="s">
        <v>139</v>
      </c>
      <c r="BK133" s="229">
        <f>SUM(BK134:BK140)</f>
        <v>0</v>
      </c>
    </row>
    <row r="134" s="2" customFormat="1" ht="24" customHeight="1">
      <c r="A134" s="35"/>
      <c r="B134" s="36"/>
      <c r="C134" s="232" t="s">
        <v>329</v>
      </c>
      <c r="D134" s="232" t="s">
        <v>142</v>
      </c>
      <c r="E134" s="233" t="s">
        <v>160</v>
      </c>
      <c r="F134" s="234" t="s">
        <v>161</v>
      </c>
      <c r="G134" s="235" t="s">
        <v>145</v>
      </c>
      <c r="H134" s="236">
        <v>25</v>
      </c>
      <c r="I134" s="237"/>
      <c r="J134" s="238">
        <f>ROUND(I134*H134,2)</f>
        <v>0</v>
      </c>
      <c r="K134" s="234" t="s">
        <v>146</v>
      </c>
      <c r="L134" s="41"/>
      <c r="M134" s="239" t="s">
        <v>1</v>
      </c>
      <c r="N134" s="240" t="s">
        <v>41</v>
      </c>
      <c r="O134" s="88"/>
      <c r="P134" s="241">
        <f>O134*H134</f>
        <v>0</v>
      </c>
      <c r="Q134" s="241">
        <v>0</v>
      </c>
      <c r="R134" s="241">
        <f>Q134*H134</f>
        <v>0</v>
      </c>
      <c r="S134" s="241">
        <v>0.0021299999999999999</v>
      </c>
      <c r="T134" s="242">
        <f>S134*H134</f>
        <v>0.053249999999999999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3" t="s">
        <v>147</v>
      </c>
      <c r="AT134" s="243" t="s">
        <v>142</v>
      </c>
      <c r="AU134" s="243" t="s">
        <v>86</v>
      </c>
      <c r="AY134" s="14" t="s">
        <v>139</v>
      </c>
      <c r="BE134" s="244">
        <f>IF(N134="základní",J134,0)</f>
        <v>0</v>
      </c>
      <c r="BF134" s="244">
        <f>IF(N134="snížená",J134,0)</f>
        <v>0</v>
      </c>
      <c r="BG134" s="244">
        <f>IF(N134="zákl. přenesená",J134,0)</f>
        <v>0</v>
      </c>
      <c r="BH134" s="244">
        <f>IF(N134="sníž. přenesená",J134,0)</f>
        <v>0</v>
      </c>
      <c r="BI134" s="244">
        <f>IF(N134="nulová",J134,0)</f>
        <v>0</v>
      </c>
      <c r="BJ134" s="14" t="s">
        <v>84</v>
      </c>
      <c r="BK134" s="244">
        <f>ROUND(I134*H134,2)</f>
        <v>0</v>
      </c>
      <c r="BL134" s="14" t="s">
        <v>147</v>
      </c>
      <c r="BM134" s="243" t="s">
        <v>339</v>
      </c>
    </row>
    <row r="135" s="2" customFormat="1" ht="24" customHeight="1">
      <c r="A135" s="35"/>
      <c r="B135" s="36"/>
      <c r="C135" s="232" t="s">
        <v>340</v>
      </c>
      <c r="D135" s="232" t="s">
        <v>142</v>
      </c>
      <c r="E135" s="233" t="s">
        <v>341</v>
      </c>
      <c r="F135" s="234" t="s">
        <v>342</v>
      </c>
      <c r="G135" s="235" t="s">
        <v>145</v>
      </c>
      <c r="H135" s="236">
        <v>15</v>
      </c>
      <c r="I135" s="237"/>
      <c r="J135" s="238">
        <f>ROUND(I135*H135,2)</f>
        <v>0</v>
      </c>
      <c r="K135" s="234" t="s">
        <v>146</v>
      </c>
      <c r="L135" s="41"/>
      <c r="M135" s="239" t="s">
        <v>1</v>
      </c>
      <c r="N135" s="240" t="s">
        <v>41</v>
      </c>
      <c r="O135" s="88"/>
      <c r="P135" s="241">
        <f>O135*H135</f>
        <v>0</v>
      </c>
      <c r="Q135" s="241">
        <v>0</v>
      </c>
      <c r="R135" s="241">
        <f>Q135*H135</f>
        <v>0</v>
      </c>
      <c r="S135" s="241">
        <v>0.0049699999999999996</v>
      </c>
      <c r="T135" s="242">
        <f>S135*H135</f>
        <v>0.074549999999999991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3" t="s">
        <v>147</v>
      </c>
      <c r="AT135" s="243" t="s">
        <v>142</v>
      </c>
      <c r="AU135" s="243" t="s">
        <v>86</v>
      </c>
      <c r="AY135" s="14" t="s">
        <v>139</v>
      </c>
      <c r="BE135" s="244">
        <f>IF(N135="základní",J135,0)</f>
        <v>0</v>
      </c>
      <c r="BF135" s="244">
        <f>IF(N135="snížená",J135,0)</f>
        <v>0</v>
      </c>
      <c r="BG135" s="244">
        <f>IF(N135="zákl. přenesená",J135,0)</f>
        <v>0</v>
      </c>
      <c r="BH135" s="244">
        <f>IF(N135="sníž. přenesená",J135,0)</f>
        <v>0</v>
      </c>
      <c r="BI135" s="244">
        <f>IF(N135="nulová",J135,0)</f>
        <v>0</v>
      </c>
      <c r="BJ135" s="14" t="s">
        <v>84</v>
      </c>
      <c r="BK135" s="244">
        <f>ROUND(I135*H135,2)</f>
        <v>0</v>
      </c>
      <c r="BL135" s="14" t="s">
        <v>147</v>
      </c>
      <c r="BM135" s="243" t="s">
        <v>343</v>
      </c>
    </row>
    <row r="136" s="2" customFormat="1" ht="24" customHeight="1">
      <c r="A136" s="35"/>
      <c r="B136" s="36"/>
      <c r="C136" s="232" t="s">
        <v>224</v>
      </c>
      <c r="D136" s="232" t="s">
        <v>142</v>
      </c>
      <c r="E136" s="233" t="s">
        <v>344</v>
      </c>
      <c r="F136" s="234" t="s">
        <v>345</v>
      </c>
      <c r="G136" s="235" t="s">
        <v>166</v>
      </c>
      <c r="H136" s="236">
        <v>1</v>
      </c>
      <c r="I136" s="237"/>
      <c r="J136" s="238">
        <f>ROUND(I136*H136,2)</f>
        <v>0</v>
      </c>
      <c r="K136" s="234" t="s">
        <v>146</v>
      </c>
      <c r="L136" s="41"/>
      <c r="M136" s="239" t="s">
        <v>1</v>
      </c>
      <c r="N136" s="240" t="s">
        <v>41</v>
      </c>
      <c r="O136" s="88"/>
      <c r="P136" s="241">
        <f>O136*H136</f>
        <v>0</v>
      </c>
      <c r="Q136" s="241">
        <v>0</v>
      </c>
      <c r="R136" s="241">
        <f>Q136*H136</f>
        <v>0</v>
      </c>
      <c r="S136" s="241">
        <v>0.02826</v>
      </c>
      <c r="T136" s="242">
        <f>S136*H136</f>
        <v>0.02826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3" t="s">
        <v>147</v>
      </c>
      <c r="AT136" s="243" t="s">
        <v>142</v>
      </c>
      <c r="AU136" s="243" t="s">
        <v>86</v>
      </c>
      <c r="AY136" s="14" t="s">
        <v>139</v>
      </c>
      <c r="BE136" s="244">
        <f>IF(N136="základní",J136,0)</f>
        <v>0</v>
      </c>
      <c r="BF136" s="244">
        <f>IF(N136="snížená",J136,0)</f>
        <v>0</v>
      </c>
      <c r="BG136" s="244">
        <f>IF(N136="zákl. přenesená",J136,0)</f>
        <v>0</v>
      </c>
      <c r="BH136" s="244">
        <f>IF(N136="sníž. přenesená",J136,0)</f>
        <v>0</v>
      </c>
      <c r="BI136" s="244">
        <f>IF(N136="nulová",J136,0)</f>
        <v>0</v>
      </c>
      <c r="BJ136" s="14" t="s">
        <v>84</v>
      </c>
      <c r="BK136" s="244">
        <f>ROUND(I136*H136,2)</f>
        <v>0</v>
      </c>
      <c r="BL136" s="14" t="s">
        <v>147</v>
      </c>
      <c r="BM136" s="243" t="s">
        <v>346</v>
      </c>
    </row>
    <row r="137" s="2" customFormat="1" ht="24" customHeight="1">
      <c r="A137" s="35"/>
      <c r="B137" s="36"/>
      <c r="C137" s="232" t="s">
        <v>347</v>
      </c>
      <c r="D137" s="232" t="s">
        <v>142</v>
      </c>
      <c r="E137" s="233" t="s">
        <v>164</v>
      </c>
      <c r="F137" s="234" t="s">
        <v>165</v>
      </c>
      <c r="G137" s="235" t="s">
        <v>166</v>
      </c>
      <c r="H137" s="236">
        <v>3</v>
      </c>
      <c r="I137" s="237"/>
      <c r="J137" s="238">
        <f>ROUND(I137*H137,2)</f>
        <v>0</v>
      </c>
      <c r="K137" s="234" t="s">
        <v>146</v>
      </c>
      <c r="L137" s="41"/>
      <c r="M137" s="239" t="s">
        <v>1</v>
      </c>
      <c r="N137" s="240" t="s">
        <v>41</v>
      </c>
      <c r="O137" s="88"/>
      <c r="P137" s="241">
        <f>O137*H137</f>
        <v>0</v>
      </c>
      <c r="Q137" s="241">
        <v>0</v>
      </c>
      <c r="R137" s="241">
        <f>Q137*H137</f>
        <v>0</v>
      </c>
      <c r="S137" s="241">
        <v>0.00068999999999999997</v>
      </c>
      <c r="T137" s="242">
        <f>S137*H137</f>
        <v>0.0020699999999999998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3" t="s">
        <v>147</v>
      </c>
      <c r="AT137" s="243" t="s">
        <v>142</v>
      </c>
      <c r="AU137" s="243" t="s">
        <v>86</v>
      </c>
      <c r="AY137" s="14" t="s">
        <v>139</v>
      </c>
      <c r="BE137" s="244">
        <f>IF(N137="základní",J137,0)</f>
        <v>0</v>
      </c>
      <c r="BF137" s="244">
        <f>IF(N137="snížená",J137,0)</f>
        <v>0</v>
      </c>
      <c r="BG137" s="244">
        <f>IF(N137="zákl. přenesená",J137,0)</f>
        <v>0</v>
      </c>
      <c r="BH137" s="244">
        <f>IF(N137="sníž. přenesená",J137,0)</f>
        <v>0</v>
      </c>
      <c r="BI137" s="244">
        <f>IF(N137="nulová",J137,0)</f>
        <v>0</v>
      </c>
      <c r="BJ137" s="14" t="s">
        <v>84</v>
      </c>
      <c r="BK137" s="244">
        <f>ROUND(I137*H137,2)</f>
        <v>0</v>
      </c>
      <c r="BL137" s="14" t="s">
        <v>147</v>
      </c>
      <c r="BM137" s="243" t="s">
        <v>348</v>
      </c>
    </row>
    <row r="138" s="2" customFormat="1" ht="16.5" customHeight="1">
      <c r="A138" s="35"/>
      <c r="B138" s="36"/>
      <c r="C138" s="232" t="s">
        <v>220</v>
      </c>
      <c r="D138" s="232" t="s">
        <v>142</v>
      </c>
      <c r="E138" s="233" t="s">
        <v>349</v>
      </c>
      <c r="F138" s="234" t="s">
        <v>350</v>
      </c>
      <c r="G138" s="235" t="s">
        <v>166</v>
      </c>
      <c r="H138" s="236">
        <v>20</v>
      </c>
      <c r="I138" s="237"/>
      <c r="J138" s="238">
        <f>ROUND(I138*H138,2)</f>
        <v>0</v>
      </c>
      <c r="K138" s="234" t="s">
        <v>146</v>
      </c>
      <c r="L138" s="41"/>
      <c r="M138" s="239" t="s">
        <v>1</v>
      </c>
      <c r="N138" s="240" t="s">
        <v>41</v>
      </c>
      <c r="O138" s="88"/>
      <c r="P138" s="241">
        <f>O138*H138</f>
        <v>0</v>
      </c>
      <c r="Q138" s="241">
        <v>0</v>
      </c>
      <c r="R138" s="241">
        <f>Q138*H138</f>
        <v>0</v>
      </c>
      <c r="S138" s="241">
        <v>0.00123</v>
      </c>
      <c r="T138" s="242">
        <f>S138*H138</f>
        <v>0.0246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3" t="s">
        <v>147</v>
      </c>
      <c r="AT138" s="243" t="s">
        <v>142</v>
      </c>
      <c r="AU138" s="243" t="s">
        <v>86</v>
      </c>
      <c r="AY138" s="14" t="s">
        <v>139</v>
      </c>
      <c r="BE138" s="244">
        <f>IF(N138="základní",J138,0)</f>
        <v>0</v>
      </c>
      <c r="BF138" s="244">
        <f>IF(N138="snížená",J138,0)</f>
        <v>0</v>
      </c>
      <c r="BG138" s="244">
        <f>IF(N138="zákl. přenesená",J138,0)</f>
        <v>0</v>
      </c>
      <c r="BH138" s="244">
        <f>IF(N138="sníž. přenesená",J138,0)</f>
        <v>0</v>
      </c>
      <c r="BI138" s="244">
        <f>IF(N138="nulová",J138,0)</f>
        <v>0</v>
      </c>
      <c r="BJ138" s="14" t="s">
        <v>84</v>
      </c>
      <c r="BK138" s="244">
        <f>ROUND(I138*H138,2)</f>
        <v>0</v>
      </c>
      <c r="BL138" s="14" t="s">
        <v>147</v>
      </c>
      <c r="BM138" s="243" t="s">
        <v>351</v>
      </c>
    </row>
    <row r="139" s="2" customFormat="1" ht="16.5" customHeight="1">
      <c r="A139" s="35"/>
      <c r="B139" s="36"/>
      <c r="C139" s="232" t="s">
        <v>228</v>
      </c>
      <c r="D139" s="232" t="s">
        <v>142</v>
      </c>
      <c r="E139" s="233" t="s">
        <v>352</v>
      </c>
      <c r="F139" s="234" t="s">
        <v>353</v>
      </c>
      <c r="G139" s="235" t="s">
        <v>166</v>
      </c>
      <c r="H139" s="236">
        <v>3</v>
      </c>
      <c r="I139" s="237"/>
      <c r="J139" s="238">
        <f>ROUND(I139*H139,2)</f>
        <v>0</v>
      </c>
      <c r="K139" s="234" t="s">
        <v>146</v>
      </c>
      <c r="L139" s="41"/>
      <c r="M139" s="239" t="s">
        <v>1</v>
      </c>
      <c r="N139" s="240" t="s">
        <v>41</v>
      </c>
      <c r="O139" s="88"/>
      <c r="P139" s="241">
        <f>O139*H139</f>
        <v>0</v>
      </c>
      <c r="Q139" s="241">
        <v>0</v>
      </c>
      <c r="R139" s="241">
        <f>Q139*H139</f>
        <v>0</v>
      </c>
      <c r="S139" s="241">
        <v>0.0014599999999999999</v>
      </c>
      <c r="T139" s="242">
        <f>S139*H139</f>
        <v>0.0043800000000000002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3" t="s">
        <v>147</v>
      </c>
      <c r="AT139" s="243" t="s">
        <v>142</v>
      </c>
      <c r="AU139" s="243" t="s">
        <v>86</v>
      </c>
      <c r="AY139" s="14" t="s">
        <v>139</v>
      </c>
      <c r="BE139" s="244">
        <f>IF(N139="základní",J139,0)</f>
        <v>0</v>
      </c>
      <c r="BF139" s="244">
        <f>IF(N139="snížená",J139,0)</f>
        <v>0</v>
      </c>
      <c r="BG139" s="244">
        <f>IF(N139="zákl. přenesená",J139,0)</f>
        <v>0</v>
      </c>
      <c r="BH139" s="244">
        <f>IF(N139="sníž. přenesená",J139,0)</f>
        <v>0</v>
      </c>
      <c r="BI139" s="244">
        <f>IF(N139="nulová",J139,0)</f>
        <v>0</v>
      </c>
      <c r="BJ139" s="14" t="s">
        <v>84</v>
      </c>
      <c r="BK139" s="244">
        <f>ROUND(I139*H139,2)</f>
        <v>0</v>
      </c>
      <c r="BL139" s="14" t="s">
        <v>147</v>
      </c>
      <c r="BM139" s="243" t="s">
        <v>354</v>
      </c>
    </row>
    <row r="140" s="2" customFormat="1" ht="24" customHeight="1">
      <c r="A140" s="35"/>
      <c r="B140" s="36"/>
      <c r="C140" s="232" t="s">
        <v>159</v>
      </c>
      <c r="D140" s="232" t="s">
        <v>142</v>
      </c>
      <c r="E140" s="233" t="s">
        <v>169</v>
      </c>
      <c r="F140" s="234" t="s">
        <v>170</v>
      </c>
      <c r="G140" s="235" t="s">
        <v>155</v>
      </c>
      <c r="H140" s="236">
        <v>0.187</v>
      </c>
      <c r="I140" s="237"/>
      <c r="J140" s="238">
        <f>ROUND(I140*H140,2)</f>
        <v>0</v>
      </c>
      <c r="K140" s="234" t="s">
        <v>146</v>
      </c>
      <c r="L140" s="41"/>
      <c r="M140" s="239" t="s">
        <v>1</v>
      </c>
      <c r="N140" s="240" t="s">
        <v>41</v>
      </c>
      <c r="O140" s="88"/>
      <c r="P140" s="241">
        <f>O140*H140</f>
        <v>0</v>
      </c>
      <c r="Q140" s="241">
        <v>0</v>
      </c>
      <c r="R140" s="241">
        <f>Q140*H140</f>
        <v>0</v>
      </c>
      <c r="S140" s="241">
        <v>0</v>
      </c>
      <c r="T140" s="24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3" t="s">
        <v>147</v>
      </c>
      <c r="AT140" s="243" t="s">
        <v>142</v>
      </c>
      <c r="AU140" s="243" t="s">
        <v>86</v>
      </c>
      <c r="AY140" s="14" t="s">
        <v>139</v>
      </c>
      <c r="BE140" s="244">
        <f>IF(N140="základní",J140,0)</f>
        <v>0</v>
      </c>
      <c r="BF140" s="244">
        <f>IF(N140="snížená",J140,0)</f>
        <v>0</v>
      </c>
      <c r="BG140" s="244">
        <f>IF(N140="zákl. přenesená",J140,0)</f>
        <v>0</v>
      </c>
      <c r="BH140" s="244">
        <f>IF(N140="sníž. přenesená",J140,0)</f>
        <v>0</v>
      </c>
      <c r="BI140" s="244">
        <f>IF(N140="nulová",J140,0)</f>
        <v>0</v>
      </c>
      <c r="BJ140" s="14" t="s">
        <v>84</v>
      </c>
      <c r="BK140" s="244">
        <f>ROUND(I140*H140,2)</f>
        <v>0</v>
      </c>
      <c r="BL140" s="14" t="s">
        <v>147</v>
      </c>
      <c r="BM140" s="243" t="s">
        <v>355</v>
      </c>
    </row>
    <row r="141" s="12" customFormat="1" ht="22.8" customHeight="1">
      <c r="A141" s="12"/>
      <c r="B141" s="216"/>
      <c r="C141" s="217"/>
      <c r="D141" s="218" t="s">
        <v>75</v>
      </c>
      <c r="E141" s="230" t="s">
        <v>172</v>
      </c>
      <c r="F141" s="230" t="s">
        <v>173</v>
      </c>
      <c r="G141" s="217"/>
      <c r="H141" s="217"/>
      <c r="I141" s="220"/>
      <c r="J141" s="231">
        <f>BK141</f>
        <v>0</v>
      </c>
      <c r="K141" s="217"/>
      <c r="L141" s="222"/>
      <c r="M141" s="223"/>
      <c r="N141" s="224"/>
      <c r="O141" s="224"/>
      <c r="P141" s="225">
        <f>SUM(P142:P147)</f>
        <v>0</v>
      </c>
      <c r="Q141" s="224"/>
      <c r="R141" s="225">
        <f>SUM(R142:R147)</f>
        <v>0.0044399999999999995</v>
      </c>
      <c r="S141" s="224"/>
      <c r="T141" s="226">
        <f>SUM(T142:T147)</f>
        <v>0.053159999999999999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7" t="s">
        <v>86</v>
      </c>
      <c r="AT141" s="228" t="s">
        <v>75</v>
      </c>
      <c r="AU141" s="228" t="s">
        <v>84</v>
      </c>
      <c r="AY141" s="227" t="s">
        <v>139</v>
      </c>
      <c r="BK141" s="229">
        <f>SUM(BK142:BK147)</f>
        <v>0</v>
      </c>
    </row>
    <row r="142" s="2" customFormat="1" ht="24" customHeight="1">
      <c r="A142" s="35"/>
      <c r="B142" s="36"/>
      <c r="C142" s="232" t="s">
        <v>356</v>
      </c>
      <c r="D142" s="232" t="s">
        <v>142</v>
      </c>
      <c r="E142" s="233" t="s">
        <v>175</v>
      </c>
      <c r="F142" s="234" t="s">
        <v>176</v>
      </c>
      <c r="G142" s="235" t="s">
        <v>145</v>
      </c>
      <c r="H142" s="236">
        <v>12</v>
      </c>
      <c r="I142" s="237"/>
      <c r="J142" s="238">
        <f>ROUND(I142*H142,2)</f>
        <v>0</v>
      </c>
      <c r="K142" s="234" t="s">
        <v>146</v>
      </c>
      <c r="L142" s="41"/>
      <c r="M142" s="239" t="s">
        <v>1</v>
      </c>
      <c r="N142" s="240" t="s">
        <v>41</v>
      </c>
      <c r="O142" s="88"/>
      <c r="P142" s="241">
        <f>O142*H142</f>
        <v>0</v>
      </c>
      <c r="Q142" s="241">
        <v>0.00011</v>
      </c>
      <c r="R142" s="241">
        <f>Q142*H142</f>
        <v>0.00132</v>
      </c>
      <c r="S142" s="241">
        <v>0.00215</v>
      </c>
      <c r="T142" s="242">
        <f>S142*H142</f>
        <v>0.0258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3" t="s">
        <v>147</v>
      </c>
      <c r="AT142" s="243" t="s">
        <v>142</v>
      </c>
      <c r="AU142" s="243" t="s">
        <v>86</v>
      </c>
      <c r="AY142" s="14" t="s">
        <v>139</v>
      </c>
      <c r="BE142" s="244">
        <f>IF(N142="základní",J142,0)</f>
        <v>0</v>
      </c>
      <c r="BF142" s="244">
        <f>IF(N142="snížená",J142,0)</f>
        <v>0</v>
      </c>
      <c r="BG142" s="244">
        <f>IF(N142="zákl. přenesená",J142,0)</f>
        <v>0</v>
      </c>
      <c r="BH142" s="244">
        <f>IF(N142="sníž. přenesená",J142,0)</f>
        <v>0</v>
      </c>
      <c r="BI142" s="244">
        <f>IF(N142="nulová",J142,0)</f>
        <v>0</v>
      </c>
      <c r="BJ142" s="14" t="s">
        <v>84</v>
      </c>
      <c r="BK142" s="244">
        <f>ROUND(I142*H142,2)</f>
        <v>0</v>
      </c>
      <c r="BL142" s="14" t="s">
        <v>147</v>
      </c>
      <c r="BM142" s="243" t="s">
        <v>357</v>
      </c>
    </row>
    <row r="143" s="2" customFormat="1" ht="24" customHeight="1">
      <c r="A143" s="35"/>
      <c r="B143" s="36"/>
      <c r="C143" s="232" t="s">
        <v>208</v>
      </c>
      <c r="D143" s="232" t="s">
        <v>142</v>
      </c>
      <c r="E143" s="233" t="s">
        <v>358</v>
      </c>
      <c r="F143" s="234" t="s">
        <v>359</v>
      </c>
      <c r="G143" s="235" t="s">
        <v>145</v>
      </c>
      <c r="H143" s="236">
        <v>8</v>
      </c>
      <c r="I143" s="237"/>
      <c r="J143" s="238">
        <f>ROUND(I143*H143,2)</f>
        <v>0</v>
      </c>
      <c r="K143" s="234" t="s">
        <v>146</v>
      </c>
      <c r="L143" s="41"/>
      <c r="M143" s="239" t="s">
        <v>1</v>
      </c>
      <c r="N143" s="240" t="s">
        <v>41</v>
      </c>
      <c r="O143" s="88"/>
      <c r="P143" s="241">
        <f>O143*H143</f>
        <v>0</v>
      </c>
      <c r="Q143" s="241">
        <v>0.00038999999999999999</v>
      </c>
      <c r="R143" s="241">
        <f>Q143*H143</f>
        <v>0.0031199999999999999</v>
      </c>
      <c r="S143" s="241">
        <v>0.0034199999999999999</v>
      </c>
      <c r="T143" s="242">
        <f>S143*H143</f>
        <v>0.027359999999999999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3" t="s">
        <v>147</v>
      </c>
      <c r="AT143" s="243" t="s">
        <v>142</v>
      </c>
      <c r="AU143" s="243" t="s">
        <v>86</v>
      </c>
      <c r="AY143" s="14" t="s">
        <v>139</v>
      </c>
      <c r="BE143" s="244">
        <f>IF(N143="základní",J143,0)</f>
        <v>0</v>
      </c>
      <c r="BF143" s="244">
        <f>IF(N143="snížená",J143,0)</f>
        <v>0</v>
      </c>
      <c r="BG143" s="244">
        <f>IF(N143="zákl. přenesená",J143,0)</f>
        <v>0</v>
      </c>
      <c r="BH143" s="244">
        <f>IF(N143="sníž. přenesená",J143,0)</f>
        <v>0</v>
      </c>
      <c r="BI143" s="244">
        <f>IF(N143="nulová",J143,0)</f>
        <v>0</v>
      </c>
      <c r="BJ143" s="14" t="s">
        <v>84</v>
      </c>
      <c r="BK143" s="244">
        <f>ROUND(I143*H143,2)</f>
        <v>0</v>
      </c>
      <c r="BL143" s="14" t="s">
        <v>147</v>
      </c>
      <c r="BM143" s="243" t="s">
        <v>360</v>
      </c>
    </row>
    <row r="144" s="2" customFormat="1" ht="16.5" customHeight="1">
      <c r="A144" s="35"/>
      <c r="B144" s="36"/>
      <c r="C144" s="232" t="s">
        <v>236</v>
      </c>
      <c r="D144" s="232" t="s">
        <v>142</v>
      </c>
      <c r="E144" s="233" t="s">
        <v>361</v>
      </c>
      <c r="F144" s="234" t="s">
        <v>362</v>
      </c>
      <c r="G144" s="235" t="s">
        <v>166</v>
      </c>
      <c r="H144" s="236">
        <v>2</v>
      </c>
      <c r="I144" s="237"/>
      <c r="J144" s="238">
        <f>ROUND(I144*H144,2)</f>
        <v>0</v>
      </c>
      <c r="K144" s="234" t="s">
        <v>146</v>
      </c>
      <c r="L144" s="41"/>
      <c r="M144" s="239" t="s">
        <v>1</v>
      </c>
      <c r="N144" s="240" t="s">
        <v>41</v>
      </c>
      <c r="O144" s="88"/>
      <c r="P144" s="241">
        <f>O144*H144</f>
        <v>0</v>
      </c>
      <c r="Q144" s="241">
        <v>0</v>
      </c>
      <c r="R144" s="241">
        <f>Q144*H144</f>
        <v>0</v>
      </c>
      <c r="S144" s="241">
        <v>0</v>
      </c>
      <c r="T144" s="24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3" t="s">
        <v>147</v>
      </c>
      <c r="AT144" s="243" t="s">
        <v>142</v>
      </c>
      <c r="AU144" s="243" t="s">
        <v>86</v>
      </c>
      <c r="AY144" s="14" t="s">
        <v>139</v>
      </c>
      <c r="BE144" s="244">
        <f>IF(N144="základní",J144,0)</f>
        <v>0</v>
      </c>
      <c r="BF144" s="244">
        <f>IF(N144="snížená",J144,0)</f>
        <v>0</v>
      </c>
      <c r="BG144" s="244">
        <f>IF(N144="zákl. přenesená",J144,0)</f>
        <v>0</v>
      </c>
      <c r="BH144" s="244">
        <f>IF(N144="sníž. přenesená",J144,0)</f>
        <v>0</v>
      </c>
      <c r="BI144" s="244">
        <f>IF(N144="nulová",J144,0)</f>
        <v>0</v>
      </c>
      <c r="BJ144" s="14" t="s">
        <v>84</v>
      </c>
      <c r="BK144" s="244">
        <f>ROUND(I144*H144,2)</f>
        <v>0</v>
      </c>
      <c r="BL144" s="14" t="s">
        <v>147</v>
      </c>
      <c r="BM144" s="243" t="s">
        <v>363</v>
      </c>
    </row>
    <row r="145" s="2" customFormat="1" ht="16.5" customHeight="1">
      <c r="A145" s="35"/>
      <c r="B145" s="36"/>
      <c r="C145" s="232" t="s">
        <v>255</v>
      </c>
      <c r="D145" s="232" t="s">
        <v>142</v>
      </c>
      <c r="E145" s="233" t="s">
        <v>364</v>
      </c>
      <c r="F145" s="234" t="s">
        <v>365</v>
      </c>
      <c r="G145" s="235" t="s">
        <v>145</v>
      </c>
      <c r="H145" s="236">
        <v>100</v>
      </c>
      <c r="I145" s="237"/>
      <c r="J145" s="238">
        <f>ROUND(I145*H145,2)</f>
        <v>0</v>
      </c>
      <c r="K145" s="234" t="s">
        <v>146</v>
      </c>
      <c r="L145" s="41"/>
      <c r="M145" s="239" t="s">
        <v>1</v>
      </c>
      <c r="N145" s="240" t="s">
        <v>41</v>
      </c>
      <c r="O145" s="88"/>
      <c r="P145" s="241">
        <f>O145*H145</f>
        <v>0</v>
      </c>
      <c r="Q145" s="241">
        <v>0</v>
      </c>
      <c r="R145" s="241">
        <f>Q145*H145</f>
        <v>0</v>
      </c>
      <c r="S145" s="241">
        <v>0</v>
      </c>
      <c r="T145" s="24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3" t="s">
        <v>147</v>
      </c>
      <c r="AT145" s="243" t="s">
        <v>142</v>
      </c>
      <c r="AU145" s="243" t="s">
        <v>86</v>
      </c>
      <c r="AY145" s="14" t="s">
        <v>139</v>
      </c>
      <c r="BE145" s="244">
        <f>IF(N145="základní",J145,0)</f>
        <v>0</v>
      </c>
      <c r="BF145" s="244">
        <f>IF(N145="snížená",J145,0)</f>
        <v>0</v>
      </c>
      <c r="BG145" s="244">
        <f>IF(N145="zákl. přenesená",J145,0)</f>
        <v>0</v>
      </c>
      <c r="BH145" s="244">
        <f>IF(N145="sníž. přenesená",J145,0)</f>
        <v>0</v>
      </c>
      <c r="BI145" s="244">
        <f>IF(N145="nulová",J145,0)</f>
        <v>0</v>
      </c>
      <c r="BJ145" s="14" t="s">
        <v>84</v>
      </c>
      <c r="BK145" s="244">
        <f>ROUND(I145*H145,2)</f>
        <v>0</v>
      </c>
      <c r="BL145" s="14" t="s">
        <v>147</v>
      </c>
      <c r="BM145" s="243" t="s">
        <v>366</v>
      </c>
    </row>
    <row r="146" s="2" customFormat="1" ht="16.5" customHeight="1">
      <c r="A146" s="35"/>
      <c r="B146" s="36"/>
      <c r="C146" s="232" t="s">
        <v>310</v>
      </c>
      <c r="D146" s="232" t="s">
        <v>142</v>
      </c>
      <c r="E146" s="233" t="s">
        <v>367</v>
      </c>
      <c r="F146" s="234" t="s">
        <v>368</v>
      </c>
      <c r="G146" s="235" t="s">
        <v>166</v>
      </c>
      <c r="H146" s="236">
        <v>1</v>
      </c>
      <c r="I146" s="237"/>
      <c r="J146" s="238">
        <f>ROUND(I146*H146,2)</f>
        <v>0</v>
      </c>
      <c r="K146" s="234" t="s">
        <v>146</v>
      </c>
      <c r="L146" s="41"/>
      <c r="M146" s="239" t="s">
        <v>1</v>
      </c>
      <c r="N146" s="240" t="s">
        <v>41</v>
      </c>
      <c r="O146" s="88"/>
      <c r="P146" s="241">
        <f>O146*H146</f>
        <v>0</v>
      </c>
      <c r="Q146" s="241">
        <v>0</v>
      </c>
      <c r="R146" s="241">
        <f>Q146*H146</f>
        <v>0</v>
      </c>
      <c r="S146" s="241">
        <v>0</v>
      </c>
      <c r="T146" s="24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3" t="s">
        <v>147</v>
      </c>
      <c r="AT146" s="243" t="s">
        <v>142</v>
      </c>
      <c r="AU146" s="243" t="s">
        <v>86</v>
      </c>
      <c r="AY146" s="14" t="s">
        <v>139</v>
      </c>
      <c r="BE146" s="244">
        <f>IF(N146="základní",J146,0)</f>
        <v>0</v>
      </c>
      <c r="BF146" s="244">
        <f>IF(N146="snížená",J146,0)</f>
        <v>0</v>
      </c>
      <c r="BG146" s="244">
        <f>IF(N146="zákl. přenesená",J146,0)</f>
        <v>0</v>
      </c>
      <c r="BH146" s="244">
        <f>IF(N146="sníž. přenesená",J146,0)</f>
        <v>0</v>
      </c>
      <c r="BI146" s="244">
        <f>IF(N146="nulová",J146,0)</f>
        <v>0</v>
      </c>
      <c r="BJ146" s="14" t="s">
        <v>84</v>
      </c>
      <c r="BK146" s="244">
        <f>ROUND(I146*H146,2)</f>
        <v>0</v>
      </c>
      <c r="BL146" s="14" t="s">
        <v>147</v>
      </c>
      <c r="BM146" s="243" t="s">
        <v>369</v>
      </c>
    </row>
    <row r="147" s="2" customFormat="1" ht="24" customHeight="1">
      <c r="A147" s="35"/>
      <c r="B147" s="36"/>
      <c r="C147" s="232" t="s">
        <v>370</v>
      </c>
      <c r="D147" s="232" t="s">
        <v>142</v>
      </c>
      <c r="E147" s="233" t="s">
        <v>182</v>
      </c>
      <c r="F147" s="234" t="s">
        <v>183</v>
      </c>
      <c r="G147" s="235" t="s">
        <v>155</v>
      </c>
      <c r="H147" s="236">
        <v>0.052999999999999998</v>
      </c>
      <c r="I147" s="237"/>
      <c r="J147" s="238">
        <f>ROUND(I147*H147,2)</f>
        <v>0</v>
      </c>
      <c r="K147" s="234" t="s">
        <v>146</v>
      </c>
      <c r="L147" s="41"/>
      <c r="M147" s="239" t="s">
        <v>1</v>
      </c>
      <c r="N147" s="240" t="s">
        <v>41</v>
      </c>
      <c r="O147" s="88"/>
      <c r="P147" s="241">
        <f>O147*H147</f>
        <v>0</v>
      </c>
      <c r="Q147" s="241">
        <v>0</v>
      </c>
      <c r="R147" s="241">
        <f>Q147*H147</f>
        <v>0</v>
      </c>
      <c r="S147" s="241">
        <v>0</v>
      </c>
      <c r="T147" s="24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3" t="s">
        <v>147</v>
      </c>
      <c r="AT147" s="243" t="s">
        <v>142</v>
      </c>
      <c r="AU147" s="243" t="s">
        <v>86</v>
      </c>
      <c r="AY147" s="14" t="s">
        <v>139</v>
      </c>
      <c r="BE147" s="244">
        <f>IF(N147="základní",J147,0)</f>
        <v>0</v>
      </c>
      <c r="BF147" s="244">
        <f>IF(N147="snížená",J147,0)</f>
        <v>0</v>
      </c>
      <c r="BG147" s="244">
        <f>IF(N147="zákl. přenesená",J147,0)</f>
        <v>0</v>
      </c>
      <c r="BH147" s="244">
        <f>IF(N147="sníž. přenesená",J147,0)</f>
        <v>0</v>
      </c>
      <c r="BI147" s="244">
        <f>IF(N147="nulová",J147,0)</f>
        <v>0</v>
      </c>
      <c r="BJ147" s="14" t="s">
        <v>84</v>
      </c>
      <c r="BK147" s="244">
        <f>ROUND(I147*H147,2)</f>
        <v>0</v>
      </c>
      <c r="BL147" s="14" t="s">
        <v>147</v>
      </c>
      <c r="BM147" s="243" t="s">
        <v>371</v>
      </c>
    </row>
    <row r="148" s="12" customFormat="1" ht="22.8" customHeight="1">
      <c r="A148" s="12"/>
      <c r="B148" s="216"/>
      <c r="C148" s="217"/>
      <c r="D148" s="218" t="s">
        <v>75</v>
      </c>
      <c r="E148" s="230" t="s">
        <v>372</v>
      </c>
      <c r="F148" s="230" t="s">
        <v>373</v>
      </c>
      <c r="G148" s="217"/>
      <c r="H148" s="217"/>
      <c r="I148" s="220"/>
      <c r="J148" s="231">
        <f>BK148</f>
        <v>0</v>
      </c>
      <c r="K148" s="217"/>
      <c r="L148" s="222"/>
      <c r="M148" s="223"/>
      <c r="N148" s="224"/>
      <c r="O148" s="224"/>
      <c r="P148" s="225">
        <f>SUM(P149:P150)</f>
        <v>0</v>
      </c>
      <c r="Q148" s="224"/>
      <c r="R148" s="225">
        <f>SUM(R149:R150)</f>
        <v>0</v>
      </c>
      <c r="S148" s="224"/>
      <c r="T148" s="226">
        <f>SUM(T149:T150)</f>
        <v>0.93599999999999994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7" t="s">
        <v>86</v>
      </c>
      <c r="AT148" s="228" t="s">
        <v>75</v>
      </c>
      <c r="AU148" s="228" t="s">
        <v>84</v>
      </c>
      <c r="AY148" s="227" t="s">
        <v>139</v>
      </c>
      <c r="BK148" s="229">
        <f>SUM(BK149:BK150)</f>
        <v>0</v>
      </c>
    </row>
    <row r="149" s="2" customFormat="1" ht="24" customHeight="1">
      <c r="A149" s="35"/>
      <c r="B149" s="36"/>
      <c r="C149" s="232" t="s">
        <v>199</v>
      </c>
      <c r="D149" s="232" t="s">
        <v>142</v>
      </c>
      <c r="E149" s="233" t="s">
        <v>374</v>
      </c>
      <c r="F149" s="234" t="s">
        <v>375</v>
      </c>
      <c r="G149" s="235" t="s">
        <v>239</v>
      </c>
      <c r="H149" s="236">
        <v>3</v>
      </c>
      <c r="I149" s="237"/>
      <c r="J149" s="238">
        <f>ROUND(I149*H149,2)</f>
        <v>0</v>
      </c>
      <c r="K149" s="234" t="s">
        <v>146</v>
      </c>
      <c r="L149" s="41"/>
      <c r="M149" s="239" t="s">
        <v>1</v>
      </c>
      <c r="N149" s="240" t="s">
        <v>41</v>
      </c>
      <c r="O149" s="88"/>
      <c r="P149" s="241">
        <f>O149*H149</f>
        <v>0</v>
      </c>
      <c r="Q149" s="241">
        <v>0</v>
      </c>
      <c r="R149" s="241">
        <f>Q149*H149</f>
        <v>0</v>
      </c>
      <c r="S149" s="241">
        <v>0.312</v>
      </c>
      <c r="T149" s="242">
        <f>S149*H149</f>
        <v>0.93599999999999994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3" t="s">
        <v>147</v>
      </c>
      <c r="AT149" s="243" t="s">
        <v>142</v>
      </c>
      <c r="AU149" s="243" t="s">
        <v>86</v>
      </c>
      <c r="AY149" s="14" t="s">
        <v>139</v>
      </c>
      <c r="BE149" s="244">
        <f>IF(N149="základní",J149,0)</f>
        <v>0</v>
      </c>
      <c r="BF149" s="244">
        <f>IF(N149="snížená",J149,0)</f>
        <v>0</v>
      </c>
      <c r="BG149" s="244">
        <f>IF(N149="zákl. přenesená",J149,0)</f>
        <v>0</v>
      </c>
      <c r="BH149" s="244">
        <f>IF(N149="sníž. přenesená",J149,0)</f>
        <v>0</v>
      </c>
      <c r="BI149" s="244">
        <f>IF(N149="nulová",J149,0)</f>
        <v>0</v>
      </c>
      <c r="BJ149" s="14" t="s">
        <v>84</v>
      </c>
      <c r="BK149" s="244">
        <f>ROUND(I149*H149,2)</f>
        <v>0</v>
      </c>
      <c r="BL149" s="14" t="s">
        <v>147</v>
      </c>
      <c r="BM149" s="243" t="s">
        <v>376</v>
      </c>
    </row>
    <row r="150" s="2" customFormat="1" ht="24" customHeight="1">
      <c r="A150" s="35"/>
      <c r="B150" s="36"/>
      <c r="C150" s="232" t="s">
        <v>212</v>
      </c>
      <c r="D150" s="232" t="s">
        <v>142</v>
      </c>
      <c r="E150" s="233" t="s">
        <v>377</v>
      </c>
      <c r="F150" s="234" t="s">
        <v>378</v>
      </c>
      <c r="G150" s="235" t="s">
        <v>155</v>
      </c>
      <c r="H150" s="236">
        <v>0.312</v>
      </c>
      <c r="I150" s="237"/>
      <c r="J150" s="238">
        <f>ROUND(I150*H150,2)</f>
        <v>0</v>
      </c>
      <c r="K150" s="234" t="s">
        <v>146</v>
      </c>
      <c r="L150" s="41"/>
      <c r="M150" s="239" t="s">
        <v>1</v>
      </c>
      <c r="N150" s="240" t="s">
        <v>41</v>
      </c>
      <c r="O150" s="88"/>
      <c r="P150" s="241">
        <f>O150*H150</f>
        <v>0</v>
      </c>
      <c r="Q150" s="241">
        <v>0</v>
      </c>
      <c r="R150" s="241">
        <f>Q150*H150</f>
        <v>0</v>
      </c>
      <c r="S150" s="241">
        <v>0</v>
      </c>
      <c r="T150" s="24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3" t="s">
        <v>147</v>
      </c>
      <c r="AT150" s="243" t="s">
        <v>142</v>
      </c>
      <c r="AU150" s="243" t="s">
        <v>86</v>
      </c>
      <c r="AY150" s="14" t="s">
        <v>139</v>
      </c>
      <c r="BE150" s="244">
        <f>IF(N150="základní",J150,0)</f>
        <v>0</v>
      </c>
      <c r="BF150" s="244">
        <f>IF(N150="snížená",J150,0)</f>
        <v>0</v>
      </c>
      <c r="BG150" s="244">
        <f>IF(N150="zákl. přenesená",J150,0)</f>
        <v>0</v>
      </c>
      <c r="BH150" s="244">
        <f>IF(N150="sníž. přenesená",J150,0)</f>
        <v>0</v>
      </c>
      <c r="BI150" s="244">
        <f>IF(N150="nulová",J150,0)</f>
        <v>0</v>
      </c>
      <c r="BJ150" s="14" t="s">
        <v>84</v>
      </c>
      <c r="BK150" s="244">
        <f>ROUND(I150*H150,2)</f>
        <v>0</v>
      </c>
      <c r="BL150" s="14" t="s">
        <v>147</v>
      </c>
      <c r="BM150" s="243" t="s">
        <v>379</v>
      </c>
    </row>
    <row r="151" s="12" customFormat="1" ht="22.8" customHeight="1">
      <c r="A151" s="12"/>
      <c r="B151" s="216"/>
      <c r="C151" s="217"/>
      <c r="D151" s="218" t="s">
        <v>75</v>
      </c>
      <c r="E151" s="230" t="s">
        <v>185</v>
      </c>
      <c r="F151" s="230" t="s">
        <v>186</v>
      </c>
      <c r="G151" s="217"/>
      <c r="H151" s="217"/>
      <c r="I151" s="220"/>
      <c r="J151" s="231">
        <f>BK151</f>
        <v>0</v>
      </c>
      <c r="K151" s="217"/>
      <c r="L151" s="222"/>
      <c r="M151" s="223"/>
      <c r="N151" s="224"/>
      <c r="O151" s="224"/>
      <c r="P151" s="225">
        <f>SUM(P152:P153)</f>
        <v>0</v>
      </c>
      <c r="Q151" s="224"/>
      <c r="R151" s="225">
        <f>SUM(R152:R153)</f>
        <v>0.10000000000000001</v>
      </c>
      <c r="S151" s="224"/>
      <c r="T151" s="226">
        <f>SUM(T152:T153)</f>
        <v>0.10000000000000001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7" t="s">
        <v>86</v>
      </c>
      <c r="AT151" s="228" t="s">
        <v>75</v>
      </c>
      <c r="AU151" s="228" t="s">
        <v>84</v>
      </c>
      <c r="AY151" s="227" t="s">
        <v>139</v>
      </c>
      <c r="BK151" s="229">
        <f>SUM(BK152:BK153)</f>
        <v>0</v>
      </c>
    </row>
    <row r="152" s="2" customFormat="1" ht="16.5" customHeight="1">
      <c r="A152" s="35"/>
      <c r="B152" s="36"/>
      <c r="C152" s="232" t="s">
        <v>380</v>
      </c>
      <c r="D152" s="232" t="s">
        <v>142</v>
      </c>
      <c r="E152" s="233" t="s">
        <v>188</v>
      </c>
      <c r="F152" s="234" t="s">
        <v>189</v>
      </c>
      <c r="G152" s="235" t="s">
        <v>166</v>
      </c>
      <c r="H152" s="236">
        <v>1</v>
      </c>
      <c r="I152" s="237"/>
      <c r="J152" s="238">
        <f>ROUND(I152*H152,2)</f>
        <v>0</v>
      </c>
      <c r="K152" s="234" t="s">
        <v>1</v>
      </c>
      <c r="L152" s="41"/>
      <c r="M152" s="239" t="s">
        <v>1</v>
      </c>
      <c r="N152" s="240" t="s">
        <v>41</v>
      </c>
      <c r="O152" s="88"/>
      <c r="P152" s="241">
        <f>O152*H152</f>
        <v>0</v>
      </c>
      <c r="Q152" s="241">
        <v>0.10000000000000001</v>
      </c>
      <c r="R152" s="241">
        <f>Q152*H152</f>
        <v>0.10000000000000001</v>
      </c>
      <c r="S152" s="241">
        <v>0.10000000000000001</v>
      </c>
      <c r="T152" s="242">
        <f>S152*H152</f>
        <v>0.10000000000000001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3" t="s">
        <v>147</v>
      </c>
      <c r="AT152" s="243" t="s">
        <v>142</v>
      </c>
      <c r="AU152" s="243" t="s">
        <v>86</v>
      </c>
      <c r="AY152" s="14" t="s">
        <v>139</v>
      </c>
      <c r="BE152" s="244">
        <f>IF(N152="základní",J152,0)</f>
        <v>0</v>
      </c>
      <c r="BF152" s="244">
        <f>IF(N152="snížená",J152,0)</f>
        <v>0</v>
      </c>
      <c r="BG152" s="244">
        <f>IF(N152="zákl. přenesená",J152,0)</f>
        <v>0</v>
      </c>
      <c r="BH152" s="244">
        <f>IF(N152="sníž. přenesená",J152,0)</f>
        <v>0</v>
      </c>
      <c r="BI152" s="244">
        <f>IF(N152="nulová",J152,0)</f>
        <v>0</v>
      </c>
      <c r="BJ152" s="14" t="s">
        <v>84</v>
      </c>
      <c r="BK152" s="244">
        <f>ROUND(I152*H152,2)</f>
        <v>0</v>
      </c>
      <c r="BL152" s="14" t="s">
        <v>147</v>
      </c>
      <c r="BM152" s="243" t="s">
        <v>381</v>
      </c>
    </row>
    <row r="153" s="2" customFormat="1" ht="24" customHeight="1">
      <c r="A153" s="35"/>
      <c r="B153" s="36"/>
      <c r="C153" s="232" t="s">
        <v>382</v>
      </c>
      <c r="D153" s="232" t="s">
        <v>142</v>
      </c>
      <c r="E153" s="233" t="s">
        <v>203</v>
      </c>
      <c r="F153" s="234" t="s">
        <v>204</v>
      </c>
      <c r="G153" s="235" t="s">
        <v>155</v>
      </c>
      <c r="H153" s="236">
        <v>0.10000000000000001</v>
      </c>
      <c r="I153" s="237"/>
      <c r="J153" s="238">
        <f>ROUND(I153*H153,2)</f>
        <v>0</v>
      </c>
      <c r="K153" s="234" t="s">
        <v>146</v>
      </c>
      <c r="L153" s="41"/>
      <c r="M153" s="239" t="s">
        <v>1</v>
      </c>
      <c r="N153" s="240" t="s">
        <v>41</v>
      </c>
      <c r="O153" s="88"/>
      <c r="P153" s="241">
        <f>O153*H153</f>
        <v>0</v>
      </c>
      <c r="Q153" s="241">
        <v>0</v>
      </c>
      <c r="R153" s="241">
        <f>Q153*H153</f>
        <v>0</v>
      </c>
      <c r="S153" s="241">
        <v>0</v>
      </c>
      <c r="T153" s="24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3" t="s">
        <v>147</v>
      </c>
      <c r="AT153" s="243" t="s">
        <v>142</v>
      </c>
      <c r="AU153" s="243" t="s">
        <v>86</v>
      </c>
      <c r="AY153" s="14" t="s">
        <v>139</v>
      </c>
      <c r="BE153" s="244">
        <f>IF(N153="základní",J153,0)</f>
        <v>0</v>
      </c>
      <c r="BF153" s="244">
        <f>IF(N153="snížená",J153,0)</f>
        <v>0</v>
      </c>
      <c r="BG153" s="244">
        <f>IF(N153="zákl. přenesená",J153,0)</f>
        <v>0</v>
      </c>
      <c r="BH153" s="244">
        <f>IF(N153="sníž. přenesená",J153,0)</f>
        <v>0</v>
      </c>
      <c r="BI153" s="244">
        <f>IF(N153="nulová",J153,0)</f>
        <v>0</v>
      </c>
      <c r="BJ153" s="14" t="s">
        <v>84</v>
      </c>
      <c r="BK153" s="244">
        <f>ROUND(I153*H153,2)</f>
        <v>0</v>
      </c>
      <c r="BL153" s="14" t="s">
        <v>147</v>
      </c>
      <c r="BM153" s="243" t="s">
        <v>383</v>
      </c>
    </row>
    <row r="154" s="12" customFormat="1" ht="22.8" customHeight="1">
      <c r="A154" s="12"/>
      <c r="B154" s="216"/>
      <c r="C154" s="217"/>
      <c r="D154" s="218" t="s">
        <v>75</v>
      </c>
      <c r="E154" s="230" t="s">
        <v>206</v>
      </c>
      <c r="F154" s="230" t="s">
        <v>207</v>
      </c>
      <c r="G154" s="217"/>
      <c r="H154" s="217"/>
      <c r="I154" s="220"/>
      <c r="J154" s="231">
        <f>BK154</f>
        <v>0</v>
      </c>
      <c r="K154" s="217"/>
      <c r="L154" s="222"/>
      <c r="M154" s="223"/>
      <c r="N154" s="224"/>
      <c r="O154" s="224"/>
      <c r="P154" s="225">
        <f>SUM(P155:P157)</f>
        <v>0</v>
      </c>
      <c r="Q154" s="224"/>
      <c r="R154" s="225">
        <f>SUM(R155:R157)</f>
        <v>6.9999999999999994E-05</v>
      </c>
      <c r="S154" s="224"/>
      <c r="T154" s="226">
        <f>SUM(T155:T157)</f>
        <v>0.016199999999999999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7" t="s">
        <v>86</v>
      </c>
      <c r="AT154" s="228" t="s">
        <v>75</v>
      </c>
      <c r="AU154" s="228" t="s">
        <v>84</v>
      </c>
      <c r="AY154" s="227" t="s">
        <v>139</v>
      </c>
      <c r="BK154" s="229">
        <f>SUM(BK155:BK157)</f>
        <v>0</v>
      </c>
    </row>
    <row r="155" s="2" customFormat="1" ht="24" customHeight="1">
      <c r="A155" s="35"/>
      <c r="B155" s="36"/>
      <c r="C155" s="232" t="s">
        <v>269</v>
      </c>
      <c r="D155" s="232" t="s">
        <v>142</v>
      </c>
      <c r="E155" s="233" t="s">
        <v>384</v>
      </c>
      <c r="F155" s="234" t="s">
        <v>385</v>
      </c>
      <c r="G155" s="235" t="s">
        <v>166</v>
      </c>
      <c r="H155" s="236">
        <v>1</v>
      </c>
      <c r="I155" s="237"/>
      <c r="J155" s="238">
        <f>ROUND(I155*H155,2)</f>
        <v>0</v>
      </c>
      <c r="K155" s="234" t="s">
        <v>146</v>
      </c>
      <c r="L155" s="41"/>
      <c r="M155" s="239" t="s">
        <v>1</v>
      </c>
      <c r="N155" s="240" t="s">
        <v>41</v>
      </c>
      <c r="O155" s="88"/>
      <c r="P155" s="241">
        <f>O155*H155</f>
        <v>0</v>
      </c>
      <c r="Q155" s="241">
        <v>0</v>
      </c>
      <c r="R155" s="241">
        <f>Q155*H155</f>
        <v>0</v>
      </c>
      <c r="S155" s="241">
        <v>0.0117</v>
      </c>
      <c r="T155" s="242">
        <f>S155*H155</f>
        <v>0.0117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3" t="s">
        <v>147</v>
      </c>
      <c r="AT155" s="243" t="s">
        <v>142</v>
      </c>
      <c r="AU155" s="243" t="s">
        <v>86</v>
      </c>
      <c r="AY155" s="14" t="s">
        <v>139</v>
      </c>
      <c r="BE155" s="244">
        <f>IF(N155="základní",J155,0)</f>
        <v>0</v>
      </c>
      <c r="BF155" s="244">
        <f>IF(N155="snížená",J155,0)</f>
        <v>0</v>
      </c>
      <c r="BG155" s="244">
        <f>IF(N155="zákl. přenesená",J155,0)</f>
        <v>0</v>
      </c>
      <c r="BH155" s="244">
        <f>IF(N155="sníž. přenesená",J155,0)</f>
        <v>0</v>
      </c>
      <c r="BI155" s="244">
        <f>IF(N155="nulová",J155,0)</f>
        <v>0</v>
      </c>
      <c r="BJ155" s="14" t="s">
        <v>84</v>
      </c>
      <c r="BK155" s="244">
        <f>ROUND(I155*H155,2)</f>
        <v>0</v>
      </c>
      <c r="BL155" s="14" t="s">
        <v>147</v>
      </c>
      <c r="BM155" s="243" t="s">
        <v>386</v>
      </c>
    </row>
    <row r="156" s="2" customFormat="1" ht="16.5" customHeight="1">
      <c r="A156" s="35"/>
      <c r="B156" s="36"/>
      <c r="C156" s="232" t="s">
        <v>216</v>
      </c>
      <c r="D156" s="232" t="s">
        <v>142</v>
      </c>
      <c r="E156" s="233" t="s">
        <v>387</v>
      </c>
      <c r="F156" s="234" t="s">
        <v>388</v>
      </c>
      <c r="G156" s="235" t="s">
        <v>166</v>
      </c>
      <c r="H156" s="236">
        <v>1</v>
      </c>
      <c r="I156" s="237"/>
      <c r="J156" s="238">
        <f>ROUND(I156*H156,2)</f>
        <v>0</v>
      </c>
      <c r="K156" s="234" t="s">
        <v>146</v>
      </c>
      <c r="L156" s="41"/>
      <c r="M156" s="239" t="s">
        <v>1</v>
      </c>
      <c r="N156" s="240" t="s">
        <v>41</v>
      </c>
      <c r="O156" s="88"/>
      <c r="P156" s="241">
        <f>O156*H156</f>
        <v>0</v>
      </c>
      <c r="Q156" s="241">
        <v>6.9999999999999994E-05</v>
      </c>
      <c r="R156" s="241">
        <f>Q156*H156</f>
        <v>6.9999999999999994E-05</v>
      </c>
      <c r="S156" s="241">
        <v>0.0044999999999999997</v>
      </c>
      <c r="T156" s="242">
        <f>S156*H156</f>
        <v>0.0044999999999999997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3" t="s">
        <v>147</v>
      </c>
      <c r="AT156" s="243" t="s">
        <v>142</v>
      </c>
      <c r="AU156" s="243" t="s">
        <v>86</v>
      </c>
      <c r="AY156" s="14" t="s">
        <v>139</v>
      </c>
      <c r="BE156" s="244">
        <f>IF(N156="základní",J156,0)</f>
        <v>0</v>
      </c>
      <c r="BF156" s="244">
        <f>IF(N156="snížená",J156,0)</f>
        <v>0</v>
      </c>
      <c r="BG156" s="244">
        <f>IF(N156="zákl. přenesená",J156,0)</f>
        <v>0</v>
      </c>
      <c r="BH156" s="244">
        <f>IF(N156="sníž. přenesená",J156,0)</f>
        <v>0</v>
      </c>
      <c r="BI156" s="244">
        <f>IF(N156="nulová",J156,0)</f>
        <v>0</v>
      </c>
      <c r="BJ156" s="14" t="s">
        <v>84</v>
      </c>
      <c r="BK156" s="244">
        <f>ROUND(I156*H156,2)</f>
        <v>0</v>
      </c>
      <c r="BL156" s="14" t="s">
        <v>147</v>
      </c>
      <c r="BM156" s="243" t="s">
        <v>389</v>
      </c>
    </row>
    <row r="157" s="2" customFormat="1" ht="24" customHeight="1">
      <c r="A157" s="35"/>
      <c r="B157" s="36"/>
      <c r="C157" s="232" t="s">
        <v>390</v>
      </c>
      <c r="D157" s="232" t="s">
        <v>142</v>
      </c>
      <c r="E157" s="233" t="s">
        <v>242</v>
      </c>
      <c r="F157" s="234" t="s">
        <v>243</v>
      </c>
      <c r="G157" s="235" t="s">
        <v>155</v>
      </c>
      <c r="H157" s="236">
        <v>0.0050000000000000001</v>
      </c>
      <c r="I157" s="237"/>
      <c r="J157" s="238">
        <f>ROUND(I157*H157,2)</f>
        <v>0</v>
      </c>
      <c r="K157" s="234" t="s">
        <v>146</v>
      </c>
      <c r="L157" s="41"/>
      <c r="M157" s="239" t="s">
        <v>1</v>
      </c>
      <c r="N157" s="240" t="s">
        <v>41</v>
      </c>
      <c r="O157" s="88"/>
      <c r="P157" s="241">
        <f>O157*H157</f>
        <v>0</v>
      </c>
      <c r="Q157" s="241">
        <v>0</v>
      </c>
      <c r="R157" s="241">
        <f>Q157*H157</f>
        <v>0</v>
      </c>
      <c r="S157" s="241">
        <v>0</v>
      </c>
      <c r="T157" s="24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3" t="s">
        <v>147</v>
      </c>
      <c r="AT157" s="243" t="s">
        <v>142</v>
      </c>
      <c r="AU157" s="243" t="s">
        <v>86</v>
      </c>
      <c r="AY157" s="14" t="s">
        <v>139</v>
      </c>
      <c r="BE157" s="244">
        <f>IF(N157="základní",J157,0)</f>
        <v>0</v>
      </c>
      <c r="BF157" s="244">
        <f>IF(N157="snížená",J157,0)</f>
        <v>0</v>
      </c>
      <c r="BG157" s="244">
        <f>IF(N157="zákl. přenesená",J157,0)</f>
        <v>0</v>
      </c>
      <c r="BH157" s="244">
        <f>IF(N157="sníž. přenesená",J157,0)</f>
        <v>0</v>
      </c>
      <c r="BI157" s="244">
        <f>IF(N157="nulová",J157,0)</f>
        <v>0</v>
      </c>
      <c r="BJ157" s="14" t="s">
        <v>84</v>
      </c>
      <c r="BK157" s="244">
        <f>ROUND(I157*H157,2)</f>
        <v>0</v>
      </c>
      <c r="BL157" s="14" t="s">
        <v>147</v>
      </c>
      <c r="BM157" s="243" t="s">
        <v>391</v>
      </c>
    </row>
    <row r="158" s="12" customFormat="1" ht="22.8" customHeight="1">
      <c r="A158" s="12"/>
      <c r="B158" s="216"/>
      <c r="C158" s="217"/>
      <c r="D158" s="218" t="s">
        <v>75</v>
      </c>
      <c r="E158" s="230" t="s">
        <v>245</v>
      </c>
      <c r="F158" s="230" t="s">
        <v>246</v>
      </c>
      <c r="G158" s="217"/>
      <c r="H158" s="217"/>
      <c r="I158" s="220"/>
      <c r="J158" s="231">
        <f>BK158</f>
        <v>0</v>
      </c>
      <c r="K158" s="217"/>
      <c r="L158" s="222"/>
      <c r="M158" s="223"/>
      <c r="N158" s="224"/>
      <c r="O158" s="224"/>
      <c r="P158" s="225">
        <f>SUM(P159:P161)</f>
        <v>0</v>
      </c>
      <c r="Q158" s="224"/>
      <c r="R158" s="225">
        <f>SUM(R159:R161)</f>
        <v>0.0014000000000000002</v>
      </c>
      <c r="S158" s="224"/>
      <c r="T158" s="226">
        <f>SUM(T159:T161)</f>
        <v>0.13900000000000001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7" t="s">
        <v>86</v>
      </c>
      <c r="AT158" s="228" t="s">
        <v>75</v>
      </c>
      <c r="AU158" s="228" t="s">
        <v>84</v>
      </c>
      <c r="AY158" s="227" t="s">
        <v>139</v>
      </c>
      <c r="BK158" s="229">
        <f>SUM(BK159:BK161)</f>
        <v>0</v>
      </c>
    </row>
    <row r="159" s="2" customFormat="1" ht="16.5" customHeight="1">
      <c r="A159" s="35"/>
      <c r="B159" s="36"/>
      <c r="C159" s="232" t="s">
        <v>392</v>
      </c>
      <c r="D159" s="232" t="s">
        <v>142</v>
      </c>
      <c r="E159" s="233" t="s">
        <v>252</v>
      </c>
      <c r="F159" s="234" t="s">
        <v>253</v>
      </c>
      <c r="G159" s="235" t="s">
        <v>145</v>
      </c>
      <c r="H159" s="236">
        <v>10</v>
      </c>
      <c r="I159" s="237"/>
      <c r="J159" s="238">
        <f>ROUND(I159*H159,2)</f>
        <v>0</v>
      </c>
      <c r="K159" s="234" t="s">
        <v>146</v>
      </c>
      <c r="L159" s="41"/>
      <c r="M159" s="239" t="s">
        <v>1</v>
      </c>
      <c r="N159" s="240" t="s">
        <v>41</v>
      </c>
      <c r="O159" s="88"/>
      <c r="P159" s="241">
        <f>O159*H159</f>
        <v>0</v>
      </c>
      <c r="Q159" s="241">
        <v>5.0000000000000002E-05</v>
      </c>
      <c r="R159" s="241">
        <f>Q159*H159</f>
        <v>0.00050000000000000001</v>
      </c>
      <c r="S159" s="241">
        <v>0.0053200000000000001</v>
      </c>
      <c r="T159" s="242">
        <f>S159*H159</f>
        <v>0.053199999999999997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3" t="s">
        <v>147</v>
      </c>
      <c r="AT159" s="243" t="s">
        <v>142</v>
      </c>
      <c r="AU159" s="243" t="s">
        <v>86</v>
      </c>
      <c r="AY159" s="14" t="s">
        <v>139</v>
      </c>
      <c r="BE159" s="244">
        <f>IF(N159="základní",J159,0)</f>
        <v>0</v>
      </c>
      <c r="BF159" s="244">
        <f>IF(N159="snížená",J159,0)</f>
        <v>0</v>
      </c>
      <c r="BG159" s="244">
        <f>IF(N159="zákl. přenesená",J159,0)</f>
        <v>0</v>
      </c>
      <c r="BH159" s="244">
        <f>IF(N159="sníž. přenesená",J159,0)</f>
        <v>0</v>
      </c>
      <c r="BI159" s="244">
        <f>IF(N159="nulová",J159,0)</f>
        <v>0</v>
      </c>
      <c r="BJ159" s="14" t="s">
        <v>84</v>
      </c>
      <c r="BK159" s="244">
        <f>ROUND(I159*H159,2)</f>
        <v>0</v>
      </c>
      <c r="BL159" s="14" t="s">
        <v>147</v>
      </c>
      <c r="BM159" s="243" t="s">
        <v>393</v>
      </c>
    </row>
    <row r="160" s="2" customFormat="1" ht="16.5" customHeight="1">
      <c r="A160" s="35"/>
      <c r="B160" s="36"/>
      <c r="C160" s="232" t="s">
        <v>394</v>
      </c>
      <c r="D160" s="232" t="s">
        <v>142</v>
      </c>
      <c r="E160" s="233" t="s">
        <v>256</v>
      </c>
      <c r="F160" s="234" t="s">
        <v>257</v>
      </c>
      <c r="G160" s="235" t="s">
        <v>145</v>
      </c>
      <c r="H160" s="236">
        <v>10</v>
      </c>
      <c r="I160" s="237"/>
      <c r="J160" s="238">
        <f>ROUND(I160*H160,2)</f>
        <v>0</v>
      </c>
      <c r="K160" s="234" t="s">
        <v>146</v>
      </c>
      <c r="L160" s="41"/>
      <c r="M160" s="239" t="s">
        <v>1</v>
      </c>
      <c r="N160" s="240" t="s">
        <v>41</v>
      </c>
      <c r="O160" s="88"/>
      <c r="P160" s="241">
        <f>O160*H160</f>
        <v>0</v>
      </c>
      <c r="Q160" s="241">
        <v>9.0000000000000006E-05</v>
      </c>
      <c r="R160" s="241">
        <f>Q160*H160</f>
        <v>0.00090000000000000008</v>
      </c>
      <c r="S160" s="241">
        <v>0.0085800000000000008</v>
      </c>
      <c r="T160" s="242">
        <f>S160*H160</f>
        <v>0.085800000000000015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3" t="s">
        <v>147</v>
      </c>
      <c r="AT160" s="243" t="s">
        <v>142</v>
      </c>
      <c r="AU160" s="243" t="s">
        <v>86</v>
      </c>
      <c r="AY160" s="14" t="s">
        <v>139</v>
      </c>
      <c r="BE160" s="244">
        <f>IF(N160="základní",J160,0)</f>
        <v>0</v>
      </c>
      <c r="BF160" s="244">
        <f>IF(N160="snížená",J160,0)</f>
        <v>0</v>
      </c>
      <c r="BG160" s="244">
        <f>IF(N160="zákl. přenesená",J160,0)</f>
        <v>0</v>
      </c>
      <c r="BH160" s="244">
        <f>IF(N160="sníž. přenesená",J160,0)</f>
        <v>0</v>
      </c>
      <c r="BI160" s="244">
        <f>IF(N160="nulová",J160,0)</f>
        <v>0</v>
      </c>
      <c r="BJ160" s="14" t="s">
        <v>84</v>
      </c>
      <c r="BK160" s="244">
        <f>ROUND(I160*H160,2)</f>
        <v>0</v>
      </c>
      <c r="BL160" s="14" t="s">
        <v>147</v>
      </c>
      <c r="BM160" s="243" t="s">
        <v>395</v>
      </c>
    </row>
    <row r="161" s="2" customFormat="1" ht="24" customHeight="1">
      <c r="A161" s="35"/>
      <c r="B161" s="36"/>
      <c r="C161" s="232" t="s">
        <v>247</v>
      </c>
      <c r="D161" s="232" t="s">
        <v>142</v>
      </c>
      <c r="E161" s="233" t="s">
        <v>264</v>
      </c>
      <c r="F161" s="234" t="s">
        <v>265</v>
      </c>
      <c r="G161" s="235" t="s">
        <v>155</v>
      </c>
      <c r="H161" s="236">
        <v>0.13900000000000001</v>
      </c>
      <c r="I161" s="237"/>
      <c r="J161" s="238">
        <f>ROUND(I161*H161,2)</f>
        <v>0</v>
      </c>
      <c r="K161" s="234" t="s">
        <v>146</v>
      </c>
      <c r="L161" s="41"/>
      <c r="M161" s="239" t="s">
        <v>1</v>
      </c>
      <c r="N161" s="240" t="s">
        <v>41</v>
      </c>
      <c r="O161" s="88"/>
      <c r="P161" s="241">
        <f>O161*H161</f>
        <v>0</v>
      </c>
      <c r="Q161" s="241">
        <v>0</v>
      </c>
      <c r="R161" s="241">
        <f>Q161*H161</f>
        <v>0</v>
      </c>
      <c r="S161" s="241">
        <v>0</v>
      </c>
      <c r="T161" s="24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3" t="s">
        <v>147</v>
      </c>
      <c r="AT161" s="243" t="s">
        <v>142</v>
      </c>
      <c r="AU161" s="243" t="s">
        <v>86</v>
      </c>
      <c r="AY161" s="14" t="s">
        <v>139</v>
      </c>
      <c r="BE161" s="244">
        <f>IF(N161="základní",J161,0)</f>
        <v>0</v>
      </c>
      <c r="BF161" s="244">
        <f>IF(N161="snížená",J161,0)</f>
        <v>0</v>
      </c>
      <c r="BG161" s="244">
        <f>IF(N161="zákl. přenesená",J161,0)</f>
        <v>0</v>
      </c>
      <c r="BH161" s="244">
        <f>IF(N161="sníž. přenesená",J161,0)</f>
        <v>0</v>
      </c>
      <c r="BI161" s="244">
        <f>IF(N161="nulová",J161,0)</f>
        <v>0</v>
      </c>
      <c r="BJ161" s="14" t="s">
        <v>84</v>
      </c>
      <c r="BK161" s="244">
        <f>ROUND(I161*H161,2)</f>
        <v>0</v>
      </c>
      <c r="BL161" s="14" t="s">
        <v>147</v>
      </c>
      <c r="BM161" s="243" t="s">
        <v>396</v>
      </c>
    </row>
    <row r="162" s="12" customFormat="1" ht="22.8" customHeight="1">
      <c r="A162" s="12"/>
      <c r="B162" s="216"/>
      <c r="C162" s="217"/>
      <c r="D162" s="218" t="s">
        <v>75</v>
      </c>
      <c r="E162" s="230" t="s">
        <v>267</v>
      </c>
      <c r="F162" s="230" t="s">
        <v>268</v>
      </c>
      <c r="G162" s="217"/>
      <c r="H162" s="217"/>
      <c r="I162" s="220"/>
      <c r="J162" s="231">
        <f>BK162</f>
        <v>0</v>
      </c>
      <c r="K162" s="217"/>
      <c r="L162" s="222"/>
      <c r="M162" s="223"/>
      <c r="N162" s="224"/>
      <c r="O162" s="224"/>
      <c r="P162" s="225">
        <f>SUM(P163:P166)</f>
        <v>0</v>
      </c>
      <c r="Q162" s="224"/>
      <c r="R162" s="225">
        <f>SUM(R163:R166)</f>
        <v>0.00081999999999999998</v>
      </c>
      <c r="S162" s="224"/>
      <c r="T162" s="226">
        <f>SUM(T163:T166)</f>
        <v>0.029559999999999999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7" t="s">
        <v>86</v>
      </c>
      <c r="AT162" s="228" t="s">
        <v>75</v>
      </c>
      <c r="AU162" s="228" t="s">
        <v>84</v>
      </c>
      <c r="AY162" s="227" t="s">
        <v>139</v>
      </c>
      <c r="BK162" s="229">
        <f>SUM(BK163:BK166)</f>
        <v>0</v>
      </c>
    </row>
    <row r="163" s="2" customFormat="1" ht="24" customHeight="1">
      <c r="A163" s="35"/>
      <c r="B163" s="36"/>
      <c r="C163" s="232" t="s">
        <v>251</v>
      </c>
      <c r="D163" s="232" t="s">
        <v>142</v>
      </c>
      <c r="E163" s="233" t="s">
        <v>270</v>
      </c>
      <c r="F163" s="234" t="s">
        <v>271</v>
      </c>
      <c r="G163" s="235" t="s">
        <v>166</v>
      </c>
      <c r="H163" s="236">
        <v>2</v>
      </c>
      <c r="I163" s="237"/>
      <c r="J163" s="238">
        <f>ROUND(I163*H163,2)</f>
        <v>0</v>
      </c>
      <c r="K163" s="234" t="s">
        <v>146</v>
      </c>
      <c r="L163" s="41"/>
      <c r="M163" s="239" t="s">
        <v>1</v>
      </c>
      <c r="N163" s="240" t="s">
        <v>41</v>
      </c>
      <c r="O163" s="88"/>
      <c r="P163" s="241">
        <f>O163*H163</f>
        <v>0</v>
      </c>
      <c r="Q163" s="241">
        <v>8.0000000000000007E-05</v>
      </c>
      <c r="R163" s="241">
        <f>Q163*H163</f>
        <v>0.00016000000000000001</v>
      </c>
      <c r="S163" s="241">
        <v>0.0090799999999999995</v>
      </c>
      <c r="T163" s="242">
        <f>S163*H163</f>
        <v>0.018159999999999999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3" t="s">
        <v>147</v>
      </c>
      <c r="AT163" s="243" t="s">
        <v>142</v>
      </c>
      <c r="AU163" s="243" t="s">
        <v>86</v>
      </c>
      <c r="AY163" s="14" t="s">
        <v>139</v>
      </c>
      <c r="BE163" s="244">
        <f>IF(N163="základní",J163,0)</f>
        <v>0</v>
      </c>
      <c r="BF163" s="244">
        <f>IF(N163="snížená",J163,0)</f>
        <v>0</v>
      </c>
      <c r="BG163" s="244">
        <f>IF(N163="zákl. přenesená",J163,0)</f>
        <v>0</v>
      </c>
      <c r="BH163" s="244">
        <f>IF(N163="sníž. přenesená",J163,0)</f>
        <v>0</v>
      </c>
      <c r="BI163" s="244">
        <f>IF(N163="nulová",J163,0)</f>
        <v>0</v>
      </c>
      <c r="BJ163" s="14" t="s">
        <v>84</v>
      </c>
      <c r="BK163" s="244">
        <f>ROUND(I163*H163,2)</f>
        <v>0</v>
      </c>
      <c r="BL163" s="14" t="s">
        <v>147</v>
      </c>
      <c r="BM163" s="243" t="s">
        <v>397</v>
      </c>
    </row>
    <row r="164" s="2" customFormat="1" ht="24" customHeight="1">
      <c r="A164" s="35"/>
      <c r="B164" s="36"/>
      <c r="C164" s="232" t="s">
        <v>263</v>
      </c>
      <c r="D164" s="232" t="s">
        <v>142</v>
      </c>
      <c r="E164" s="233" t="s">
        <v>274</v>
      </c>
      <c r="F164" s="234" t="s">
        <v>275</v>
      </c>
      <c r="G164" s="235" t="s">
        <v>166</v>
      </c>
      <c r="H164" s="236">
        <v>4</v>
      </c>
      <c r="I164" s="237"/>
      <c r="J164" s="238">
        <f>ROUND(I164*H164,2)</f>
        <v>0</v>
      </c>
      <c r="K164" s="234" t="s">
        <v>146</v>
      </c>
      <c r="L164" s="41"/>
      <c r="M164" s="239" t="s">
        <v>1</v>
      </c>
      <c r="N164" s="240" t="s">
        <v>41</v>
      </c>
      <c r="O164" s="88"/>
      <c r="P164" s="241">
        <f>O164*H164</f>
        <v>0</v>
      </c>
      <c r="Q164" s="241">
        <v>6.0000000000000002E-05</v>
      </c>
      <c r="R164" s="241">
        <f>Q164*H164</f>
        <v>0.00024000000000000001</v>
      </c>
      <c r="S164" s="241">
        <v>0.0011000000000000001</v>
      </c>
      <c r="T164" s="242">
        <f>S164*H164</f>
        <v>0.0044000000000000003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3" t="s">
        <v>147</v>
      </c>
      <c r="AT164" s="243" t="s">
        <v>142</v>
      </c>
      <c r="AU164" s="243" t="s">
        <v>86</v>
      </c>
      <c r="AY164" s="14" t="s">
        <v>139</v>
      </c>
      <c r="BE164" s="244">
        <f>IF(N164="základní",J164,0)</f>
        <v>0</v>
      </c>
      <c r="BF164" s="244">
        <f>IF(N164="snížená",J164,0)</f>
        <v>0</v>
      </c>
      <c r="BG164" s="244">
        <f>IF(N164="zákl. přenesená",J164,0)</f>
        <v>0</v>
      </c>
      <c r="BH164" s="244">
        <f>IF(N164="sníž. přenesená",J164,0)</f>
        <v>0</v>
      </c>
      <c r="BI164" s="244">
        <f>IF(N164="nulová",J164,0)</f>
        <v>0</v>
      </c>
      <c r="BJ164" s="14" t="s">
        <v>84</v>
      </c>
      <c r="BK164" s="244">
        <f>ROUND(I164*H164,2)</f>
        <v>0</v>
      </c>
      <c r="BL164" s="14" t="s">
        <v>147</v>
      </c>
      <c r="BM164" s="243" t="s">
        <v>398</v>
      </c>
    </row>
    <row r="165" s="2" customFormat="1" ht="16.5" customHeight="1">
      <c r="A165" s="35"/>
      <c r="B165" s="36"/>
      <c r="C165" s="232" t="s">
        <v>232</v>
      </c>
      <c r="D165" s="232" t="s">
        <v>142</v>
      </c>
      <c r="E165" s="233" t="s">
        <v>399</v>
      </c>
      <c r="F165" s="234" t="s">
        <v>400</v>
      </c>
      <c r="G165" s="235" t="s">
        <v>166</v>
      </c>
      <c r="H165" s="236">
        <v>2</v>
      </c>
      <c r="I165" s="237"/>
      <c r="J165" s="238">
        <f>ROUND(I165*H165,2)</f>
        <v>0</v>
      </c>
      <c r="K165" s="234" t="s">
        <v>146</v>
      </c>
      <c r="L165" s="41"/>
      <c r="M165" s="239" t="s">
        <v>1</v>
      </c>
      <c r="N165" s="240" t="s">
        <v>41</v>
      </c>
      <c r="O165" s="88"/>
      <c r="P165" s="241">
        <f>O165*H165</f>
        <v>0</v>
      </c>
      <c r="Q165" s="241">
        <v>0.00021000000000000001</v>
      </c>
      <c r="R165" s="241">
        <f>Q165*H165</f>
        <v>0.00042000000000000002</v>
      </c>
      <c r="S165" s="241">
        <v>0.0035000000000000001</v>
      </c>
      <c r="T165" s="242">
        <f>S165*H165</f>
        <v>0.0070000000000000001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3" t="s">
        <v>147</v>
      </c>
      <c r="AT165" s="243" t="s">
        <v>142</v>
      </c>
      <c r="AU165" s="243" t="s">
        <v>86</v>
      </c>
      <c r="AY165" s="14" t="s">
        <v>139</v>
      </c>
      <c r="BE165" s="244">
        <f>IF(N165="základní",J165,0)</f>
        <v>0</v>
      </c>
      <c r="BF165" s="244">
        <f>IF(N165="snížená",J165,0)</f>
        <v>0</v>
      </c>
      <c r="BG165" s="244">
        <f>IF(N165="zákl. přenesená",J165,0)</f>
        <v>0</v>
      </c>
      <c r="BH165" s="244">
        <f>IF(N165="sníž. přenesená",J165,0)</f>
        <v>0</v>
      </c>
      <c r="BI165" s="244">
        <f>IF(N165="nulová",J165,0)</f>
        <v>0</v>
      </c>
      <c r="BJ165" s="14" t="s">
        <v>84</v>
      </c>
      <c r="BK165" s="244">
        <f>ROUND(I165*H165,2)</f>
        <v>0</v>
      </c>
      <c r="BL165" s="14" t="s">
        <v>147</v>
      </c>
      <c r="BM165" s="243" t="s">
        <v>401</v>
      </c>
    </row>
    <row r="166" s="2" customFormat="1" ht="24" customHeight="1">
      <c r="A166" s="35"/>
      <c r="B166" s="36"/>
      <c r="C166" s="232" t="s">
        <v>303</v>
      </c>
      <c r="D166" s="232" t="s">
        <v>142</v>
      </c>
      <c r="E166" s="233" t="s">
        <v>298</v>
      </c>
      <c r="F166" s="234" t="s">
        <v>299</v>
      </c>
      <c r="G166" s="235" t="s">
        <v>155</v>
      </c>
      <c r="H166" s="236">
        <v>0.029999999999999999</v>
      </c>
      <c r="I166" s="237"/>
      <c r="J166" s="238">
        <f>ROUND(I166*H166,2)</f>
        <v>0</v>
      </c>
      <c r="K166" s="234" t="s">
        <v>146</v>
      </c>
      <c r="L166" s="41"/>
      <c r="M166" s="239" t="s">
        <v>1</v>
      </c>
      <c r="N166" s="240" t="s">
        <v>41</v>
      </c>
      <c r="O166" s="88"/>
      <c r="P166" s="241">
        <f>O166*H166</f>
        <v>0</v>
      </c>
      <c r="Q166" s="241">
        <v>0</v>
      </c>
      <c r="R166" s="241">
        <f>Q166*H166</f>
        <v>0</v>
      </c>
      <c r="S166" s="241">
        <v>0</v>
      </c>
      <c r="T166" s="24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3" t="s">
        <v>147</v>
      </c>
      <c r="AT166" s="243" t="s">
        <v>142</v>
      </c>
      <c r="AU166" s="243" t="s">
        <v>86</v>
      </c>
      <c r="AY166" s="14" t="s">
        <v>139</v>
      </c>
      <c r="BE166" s="244">
        <f>IF(N166="základní",J166,0)</f>
        <v>0</v>
      </c>
      <c r="BF166" s="244">
        <f>IF(N166="snížená",J166,0)</f>
        <v>0</v>
      </c>
      <c r="BG166" s="244">
        <f>IF(N166="zákl. přenesená",J166,0)</f>
        <v>0</v>
      </c>
      <c r="BH166" s="244">
        <f>IF(N166="sníž. přenesená",J166,0)</f>
        <v>0</v>
      </c>
      <c r="BI166" s="244">
        <f>IF(N166="nulová",J166,0)</f>
        <v>0</v>
      </c>
      <c r="BJ166" s="14" t="s">
        <v>84</v>
      </c>
      <c r="BK166" s="244">
        <f>ROUND(I166*H166,2)</f>
        <v>0</v>
      </c>
      <c r="BL166" s="14" t="s">
        <v>147</v>
      </c>
      <c r="BM166" s="243" t="s">
        <v>402</v>
      </c>
    </row>
    <row r="167" s="12" customFormat="1" ht="22.8" customHeight="1">
      <c r="A167" s="12"/>
      <c r="B167" s="216"/>
      <c r="C167" s="217"/>
      <c r="D167" s="218" t="s">
        <v>75</v>
      </c>
      <c r="E167" s="230" t="s">
        <v>301</v>
      </c>
      <c r="F167" s="230" t="s">
        <v>302</v>
      </c>
      <c r="G167" s="217"/>
      <c r="H167" s="217"/>
      <c r="I167" s="220"/>
      <c r="J167" s="231">
        <f>BK167</f>
        <v>0</v>
      </c>
      <c r="K167" s="217"/>
      <c r="L167" s="222"/>
      <c r="M167" s="223"/>
      <c r="N167" s="224"/>
      <c r="O167" s="224"/>
      <c r="P167" s="225">
        <f>P168</f>
        <v>0</v>
      </c>
      <c r="Q167" s="224"/>
      <c r="R167" s="225">
        <f>R168</f>
        <v>0</v>
      </c>
      <c r="S167" s="224"/>
      <c r="T167" s="226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7" t="s">
        <v>86</v>
      </c>
      <c r="AT167" s="228" t="s">
        <v>75</v>
      </c>
      <c r="AU167" s="228" t="s">
        <v>84</v>
      </c>
      <c r="AY167" s="227" t="s">
        <v>139</v>
      </c>
      <c r="BK167" s="229">
        <f>BK168</f>
        <v>0</v>
      </c>
    </row>
    <row r="168" s="2" customFormat="1" ht="16.5" customHeight="1">
      <c r="A168" s="35"/>
      <c r="B168" s="36"/>
      <c r="C168" s="232" t="s">
        <v>316</v>
      </c>
      <c r="D168" s="232" t="s">
        <v>142</v>
      </c>
      <c r="E168" s="233" t="s">
        <v>304</v>
      </c>
      <c r="F168" s="234" t="s">
        <v>305</v>
      </c>
      <c r="G168" s="235" t="s">
        <v>306</v>
      </c>
      <c r="H168" s="236">
        <v>720</v>
      </c>
      <c r="I168" s="237"/>
      <c r="J168" s="238">
        <f>ROUND(I168*H168,2)</f>
        <v>0</v>
      </c>
      <c r="K168" s="234" t="s">
        <v>146</v>
      </c>
      <c r="L168" s="41"/>
      <c r="M168" s="239" t="s">
        <v>1</v>
      </c>
      <c r="N168" s="240" t="s">
        <v>41</v>
      </c>
      <c r="O168" s="88"/>
      <c r="P168" s="241">
        <f>O168*H168</f>
        <v>0</v>
      </c>
      <c r="Q168" s="241">
        <v>0</v>
      </c>
      <c r="R168" s="241">
        <f>Q168*H168</f>
        <v>0</v>
      </c>
      <c r="S168" s="241">
        <v>0</v>
      </c>
      <c r="T168" s="24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3" t="s">
        <v>147</v>
      </c>
      <c r="AT168" s="243" t="s">
        <v>142</v>
      </c>
      <c r="AU168" s="243" t="s">
        <v>86</v>
      </c>
      <c r="AY168" s="14" t="s">
        <v>139</v>
      </c>
      <c r="BE168" s="244">
        <f>IF(N168="základní",J168,0)</f>
        <v>0</v>
      </c>
      <c r="BF168" s="244">
        <f>IF(N168="snížená",J168,0)</f>
        <v>0</v>
      </c>
      <c r="BG168" s="244">
        <f>IF(N168="zákl. přenesená",J168,0)</f>
        <v>0</v>
      </c>
      <c r="BH168" s="244">
        <f>IF(N168="sníž. přenesená",J168,0)</f>
        <v>0</v>
      </c>
      <c r="BI168" s="244">
        <f>IF(N168="nulová",J168,0)</f>
        <v>0</v>
      </c>
      <c r="BJ168" s="14" t="s">
        <v>84</v>
      </c>
      <c r="BK168" s="244">
        <f>ROUND(I168*H168,2)</f>
        <v>0</v>
      </c>
      <c r="BL168" s="14" t="s">
        <v>147</v>
      </c>
      <c r="BM168" s="243" t="s">
        <v>403</v>
      </c>
    </row>
    <row r="169" s="12" customFormat="1" ht="22.8" customHeight="1">
      <c r="A169" s="12"/>
      <c r="B169" s="216"/>
      <c r="C169" s="217"/>
      <c r="D169" s="218" t="s">
        <v>75</v>
      </c>
      <c r="E169" s="230" t="s">
        <v>314</v>
      </c>
      <c r="F169" s="230" t="s">
        <v>315</v>
      </c>
      <c r="G169" s="217"/>
      <c r="H169" s="217"/>
      <c r="I169" s="220"/>
      <c r="J169" s="231">
        <f>BK169</f>
        <v>0</v>
      </c>
      <c r="K169" s="217"/>
      <c r="L169" s="222"/>
      <c r="M169" s="223"/>
      <c r="N169" s="224"/>
      <c r="O169" s="224"/>
      <c r="P169" s="225">
        <f>SUM(P170:P173)</f>
        <v>0</v>
      </c>
      <c r="Q169" s="224"/>
      <c r="R169" s="225">
        <f>SUM(R170:R173)</f>
        <v>0</v>
      </c>
      <c r="S169" s="224"/>
      <c r="T169" s="226">
        <f>SUM(T170:T173)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7" t="s">
        <v>86</v>
      </c>
      <c r="AT169" s="228" t="s">
        <v>75</v>
      </c>
      <c r="AU169" s="228" t="s">
        <v>84</v>
      </c>
      <c r="AY169" s="227" t="s">
        <v>139</v>
      </c>
      <c r="BK169" s="229">
        <f>SUM(BK170:BK173)</f>
        <v>0</v>
      </c>
    </row>
    <row r="170" s="2" customFormat="1" ht="16.5" customHeight="1">
      <c r="A170" s="35"/>
      <c r="B170" s="36"/>
      <c r="C170" s="232" t="s">
        <v>178</v>
      </c>
      <c r="D170" s="232" t="s">
        <v>142</v>
      </c>
      <c r="E170" s="233" t="s">
        <v>317</v>
      </c>
      <c r="F170" s="234" t="s">
        <v>318</v>
      </c>
      <c r="G170" s="235" t="s">
        <v>319</v>
      </c>
      <c r="H170" s="236">
        <v>12</v>
      </c>
      <c r="I170" s="237"/>
      <c r="J170" s="238">
        <f>ROUND(I170*H170,2)</f>
        <v>0</v>
      </c>
      <c r="K170" s="234" t="s">
        <v>1</v>
      </c>
      <c r="L170" s="41"/>
      <c r="M170" s="239" t="s">
        <v>1</v>
      </c>
      <c r="N170" s="240" t="s">
        <v>41</v>
      </c>
      <c r="O170" s="88"/>
      <c r="P170" s="241">
        <f>O170*H170</f>
        <v>0</v>
      </c>
      <c r="Q170" s="241">
        <v>0</v>
      </c>
      <c r="R170" s="241">
        <f>Q170*H170</f>
        <v>0</v>
      </c>
      <c r="S170" s="241">
        <v>0</v>
      </c>
      <c r="T170" s="24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3" t="s">
        <v>147</v>
      </c>
      <c r="AT170" s="243" t="s">
        <v>142</v>
      </c>
      <c r="AU170" s="243" t="s">
        <v>86</v>
      </c>
      <c r="AY170" s="14" t="s">
        <v>139</v>
      </c>
      <c r="BE170" s="244">
        <f>IF(N170="základní",J170,0)</f>
        <v>0</v>
      </c>
      <c r="BF170" s="244">
        <f>IF(N170="snížená",J170,0)</f>
        <v>0</v>
      </c>
      <c r="BG170" s="244">
        <f>IF(N170="zákl. přenesená",J170,0)</f>
        <v>0</v>
      </c>
      <c r="BH170" s="244">
        <f>IF(N170="sníž. přenesená",J170,0)</f>
        <v>0</v>
      </c>
      <c r="BI170" s="244">
        <f>IF(N170="nulová",J170,0)</f>
        <v>0</v>
      </c>
      <c r="BJ170" s="14" t="s">
        <v>84</v>
      </c>
      <c r="BK170" s="244">
        <f>ROUND(I170*H170,2)</f>
        <v>0</v>
      </c>
      <c r="BL170" s="14" t="s">
        <v>147</v>
      </c>
      <c r="BM170" s="243" t="s">
        <v>404</v>
      </c>
    </row>
    <row r="171" s="2" customFormat="1" ht="24" customHeight="1">
      <c r="A171" s="35"/>
      <c r="B171" s="36"/>
      <c r="C171" s="232" t="s">
        <v>195</v>
      </c>
      <c r="D171" s="232" t="s">
        <v>142</v>
      </c>
      <c r="E171" s="233" t="s">
        <v>322</v>
      </c>
      <c r="F171" s="234" t="s">
        <v>323</v>
      </c>
      <c r="G171" s="235" t="s">
        <v>324</v>
      </c>
      <c r="H171" s="236">
        <v>0.029999999999999999</v>
      </c>
      <c r="I171" s="237"/>
      <c r="J171" s="238">
        <f>ROUND(I171*H171,2)</f>
        <v>0</v>
      </c>
      <c r="K171" s="234" t="s">
        <v>1</v>
      </c>
      <c r="L171" s="41"/>
      <c r="M171" s="239" t="s">
        <v>1</v>
      </c>
      <c r="N171" s="240" t="s">
        <v>41</v>
      </c>
      <c r="O171" s="88"/>
      <c r="P171" s="241">
        <f>O171*H171</f>
        <v>0</v>
      </c>
      <c r="Q171" s="241">
        <v>0</v>
      </c>
      <c r="R171" s="241">
        <f>Q171*H171</f>
        <v>0</v>
      </c>
      <c r="S171" s="241">
        <v>0</v>
      </c>
      <c r="T171" s="24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3" t="s">
        <v>147</v>
      </c>
      <c r="AT171" s="243" t="s">
        <v>142</v>
      </c>
      <c r="AU171" s="243" t="s">
        <v>86</v>
      </c>
      <c r="AY171" s="14" t="s">
        <v>139</v>
      </c>
      <c r="BE171" s="244">
        <f>IF(N171="základní",J171,0)</f>
        <v>0</v>
      </c>
      <c r="BF171" s="244">
        <f>IF(N171="snížená",J171,0)</f>
        <v>0</v>
      </c>
      <c r="BG171" s="244">
        <f>IF(N171="zákl. přenesená",J171,0)</f>
        <v>0</v>
      </c>
      <c r="BH171" s="244">
        <f>IF(N171="sníž. přenesená",J171,0)</f>
        <v>0</v>
      </c>
      <c r="BI171" s="244">
        <f>IF(N171="nulová",J171,0)</f>
        <v>0</v>
      </c>
      <c r="BJ171" s="14" t="s">
        <v>84</v>
      </c>
      <c r="BK171" s="244">
        <f>ROUND(I171*H171,2)</f>
        <v>0</v>
      </c>
      <c r="BL171" s="14" t="s">
        <v>147</v>
      </c>
      <c r="BM171" s="243" t="s">
        <v>405</v>
      </c>
    </row>
    <row r="172" s="2" customFormat="1" ht="24" customHeight="1">
      <c r="A172" s="35"/>
      <c r="B172" s="36"/>
      <c r="C172" s="232" t="s">
        <v>191</v>
      </c>
      <c r="D172" s="232" t="s">
        <v>142</v>
      </c>
      <c r="E172" s="233" t="s">
        <v>327</v>
      </c>
      <c r="F172" s="234" t="s">
        <v>328</v>
      </c>
      <c r="G172" s="235" t="s">
        <v>324</v>
      </c>
      <c r="H172" s="236">
        <v>0.82599999999999996</v>
      </c>
      <c r="I172" s="237"/>
      <c r="J172" s="238">
        <f>ROUND(I172*H172,2)</f>
        <v>0</v>
      </c>
      <c r="K172" s="234" t="s">
        <v>1</v>
      </c>
      <c r="L172" s="41"/>
      <c r="M172" s="239" t="s">
        <v>1</v>
      </c>
      <c r="N172" s="240" t="s">
        <v>41</v>
      </c>
      <c r="O172" s="88"/>
      <c r="P172" s="241">
        <f>O172*H172</f>
        <v>0</v>
      </c>
      <c r="Q172" s="241">
        <v>0</v>
      </c>
      <c r="R172" s="241">
        <f>Q172*H172</f>
        <v>0</v>
      </c>
      <c r="S172" s="241">
        <v>0</v>
      </c>
      <c r="T172" s="24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3" t="s">
        <v>329</v>
      </c>
      <c r="AT172" s="243" t="s">
        <v>142</v>
      </c>
      <c r="AU172" s="243" t="s">
        <v>86</v>
      </c>
      <c r="AY172" s="14" t="s">
        <v>139</v>
      </c>
      <c r="BE172" s="244">
        <f>IF(N172="základní",J172,0)</f>
        <v>0</v>
      </c>
      <c r="BF172" s="244">
        <f>IF(N172="snížená",J172,0)</f>
        <v>0</v>
      </c>
      <c r="BG172" s="244">
        <f>IF(N172="zákl. přenesená",J172,0)</f>
        <v>0</v>
      </c>
      <c r="BH172" s="244">
        <f>IF(N172="sníž. přenesená",J172,0)</f>
        <v>0</v>
      </c>
      <c r="BI172" s="244">
        <f>IF(N172="nulová",J172,0)</f>
        <v>0</v>
      </c>
      <c r="BJ172" s="14" t="s">
        <v>84</v>
      </c>
      <c r="BK172" s="244">
        <f>ROUND(I172*H172,2)</f>
        <v>0</v>
      </c>
      <c r="BL172" s="14" t="s">
        <v>329</v>
      </c>
      <c r="BM172" s="243" t="s">
        <v>406</v>
      </c>
    </row>
    <row r="173" s="2" customFormat="1">
      <c r="A173" s="35"/>
      <c r="B173" s="36"/>
      <c r="C173" s="37"/>
      <c r="D173" s="245" t="s">
        <v>331</v>
      </c>
      <c r="E173" s="37"/>
      <c r="F173" s="246" t="s">
        <v>332</v>
      </c>
      <c r="G173" s="37"/>
      <c r="H173" s="37"/>
      <c r="I173" s="141"/>
      <c r="J173" s="37"/>
      <c r="K173" s="37"/>
      <c r="L173" s="41"/>
      <c r="M173" s="247"/>
      <c r="N173" s="248"/>
      <c r="O173" s="249"/>
      <c r="P173" s="249"/>
      <c r="Q173" s="249"/>
      <c r="R173" s="249"/>
      <c r="S173" s="249"/>
      <c r="T173" s="250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331</v>
      </c>
      <c r="AU173" s="14" t="s">
        <v>86</v>
      </c>
    </row>
    <row r="174" s="2" customFormat="1" ht="6.96" customHeight="1">
      <c r="A174" s="35"/>
      <c r="B174" s="63"/>
      <c r="C174" s="64"/>
      <c r="D174" s="64"/>
      <c r="E174" s="64"/>
      <c r="F174" s="64"/>
      <c r="G174" s="64"/>
      <c r="H174" s="64"/>
      <c r="I174" s="180"/>
      <c r="J174" s="64"/>
      <c r="K174" s="64"/>
      <c r="L174" s="41"/>
      <c r="M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</row>
  </sheetData>
  <sheetProtection sheet="1" autoFilter="0" formatColumns="0" formatRows="0" objects="1" scenarios="1" spinCount="100000" saltValue="5y0gBGgP2Ink869o+C604j5qQvmStVoFjptKiGXWxqfEFM0UZ57bXJvwVhjVbFMKXB9CBiH3nRNeICOxKr6+Yg==" hashValue="3w+GNmFmUG+wKgFTdv+Vh3tX+La8St9BXQ7ko5qekeB5UafG6ONlR3CgGfFOQ1H6QshliYWHS96Y/xVgyHukrw==" algorithmName="SHA-512" password="CC35"/>
  <autoFilter ref="C126:K173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3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86</v>
      </c>
    </row>
    <row r="4" s="1" customFormat="1" ht="24.96" customHeight="1">
      <c r="B4" s="17"/>
      <c r="D4" s="137" t="s">
        <v>105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25.5" customHeight="1">
      <c r="B7" s="17"/>
      <c r="E7" s="140" t="str">
        <f>'Rekapitulace stavby'!K6</f>
        <v>Gymnázium Blansko - rekonstrukce, rozvodů teplé a studené vody, odpadů,topné soustavy a kotelny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106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27" customHeight="1">
      <c r="A9" s="35"/>
      <c r="B9" s="41"/>
      <c r="C9" s="35"/>
      <c r="D9" s="35"/>
      <c r="E9" s="142" t="s">
        <v>407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24. 9. 2019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21</v>
      </c>
      <c r="F15" s="35"/>
      <c r="G15" s="35"/>
      <c r="H15" s="35"/>
      <c r="I15" s="144" t="s">
        <v>26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27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29</v>
      </c>
      <c r="E20" s="35"/>
      <c r="F20" s="35"/>
      <c r="G20" s="35"/>
      <c r="H20" s="35"/>
      <c r="I20" s="144" t="s">
        <v>25</v>
      </c>
      <c r="J20" s="143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30</v>
      </c>
      <c r="F21" s="35"/>
      <c r="G21" s="35"/>
      <c r="H21" s="35"/>
      <c r="I21" s="144" t="s">
        <v>26</v>
      </c>
      <c r="J21" s="143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32</v>
      </c>
      <c r="E23" s="35"/>
      <c r="F23" s="35"/>
      <c r="G23" s="35"/>
      <c r="H23" s="35"/>
      <c r="I23" s="144" t="s">
        <v>25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33</v>
      </c>
      <c r="F24" s="35"/>
      <c r="G24" s="35"/>
      <c r="H24" s="35"/>
      <c r="I24" s="144" t="s">
        <v>26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34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408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36</v>
      </c>
      <c r="E30" s="35"/>
      <c r="F30" s="35"/>
      <c r="G30" s="35"/>
      <c r="H30" s="35"/>
      <c r="I30" s="141"/>
      <c r="J30" s="154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38</v>
      </c>
      <c r="G32" s="35"/>
      <c r="H32" s="35"/>
      <c r="I32" s="156" t="s">
        <v>37</v>
      </c>
      <c r="J32" s="155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40</v>
      </c>
      <c r="E33" s="139" t="s">
        <v>41</v>
      </c>
      <c r="F33" s="158">
        <f>ROUND((SUM(BE123:BE151)),  2)</f>
        <v>0</v>
      </c>
      <c r="G33" s="35"/>
      <c r="H33" s="35"/>
      <c r="I33" s="159">
        <v>0.20999999999999999</v>
      </c>
      <c r="J33" s="158">
        <f>ROUND(((SUM(BE123:BE151))*I33),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42</v>
      </c>
      <c r="F34" s="158">
        <f>ROUND((SUM(BF123:BF151)),  2)</f>
        <v>0</v>
      </c>
      <c r="G34" s="35"/>
      <c r="H34" s="35"/>
      <c r="I34" s="159">
        <v>0.14999999999999999</v>
      </c>
      <c r="J34" s="158">
        <f>ROUND(((SUM(BF123:BF151))*I34),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43</v>
      </c>
      <c r="F35" s="158">
        <f>ROUND((SUM(BG123:BG151)),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44</v>
      </c>
      <c r="F36" s="158">
        <f>ROUND((SUM(BH123:BH151)),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8">
        <f>ROUND((SUM(BI123:BI151)),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46</v>
      </c>
      <c r="E39" s="162"/>
      <c r="F39" s="162"/>
      <c r="G39" s="163" t="s">
        <v>47</v>
      </c>
      <c r="H39" s="164" t="s">
        <v>48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49</v>
      </c>
      <c r="E50" s="169"/>
      <c r="F50" s="169"/>
      <c r="G50" s="168" t="s">
        <v>50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51</v>
      </c>
      <c r="E61" s="172"/>
      <c r="F61" s="173" t="s">
        <v>52</v>
      </c>
      <c r="G61" s="171" t="s">
        <v>51</v>
      </c>
      <c r="H61" s="172"/>
      <c r="I61" s="174"/>
      <c r="J61" s="175" t="s">
        <v>52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53</v>
      </c>
      <c r="E65" s="176"/>
      <c r="F65" s="176"/>
      <c r="G65" s="168" t="s">
        <v>54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51</v>
      </c>
      <c r="E76" s="172"/>
      <c r="F76" s="173" t="s">
        <v>52</v>
      </c>
      <c r="G76" s="171" t="s">
        <v>51</v>
      </c>
      <c r="H76" s="172"/>
      <c r="I76" s="174"/>
      <c r="J76" s="175" t="s">
        <v>52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109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5.5" customHeight="1">
      <c r="A85" s="35"/>
      <c r="B85" s="36"/>
      <c r="C85" s="37"/>
      <c r="D85" s="37"/>
      <c r="E85" s="184" t="str">
        <f>E7</f>
        <v>Gymnázium Blansko - rekonstrukce, rozvodů teplé a studené vody, odpadů,topné soustavy a kotelny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27" customHeight="1">
      <c r="A87" s="35"/>
      <c r="B87" s="36"/>
      <c r="C87" s="37"/>
      <c r="D87" s="37"/>
      <c r="E87" s="73" t="str">
        <f>E9</f>
        <v xml:space="preserve">160519_D_UT-SO03 - Gymnázium Blansko - rekonstrukce rozvodů teplé a studené vody, odpadů, topné soustavy a kotelny 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Gymnázium Blansko, příspěvková organizace,Seifert </v>
      </c>
      <c r="G89" s="37"/>
      <c r="H89" s="37"/>
      <c r="I89" s="144" t="s">
        <v>22</v>
      </c>
      <c r="J89" s="76" t="str">
        <f>IF(J12="","",J12)</f>
        <v>24. 9. 2019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7.9" customHeight="1">
      <c r="A91" s="35"/>
      <c r="B91" s="36"/>
      <c r="C91" s="29" t="s">
        <v>24</v>
      </c>
      <c r="D91" s="37"/>
      <c r="E91" s="37"/>
      <c r="F91" s="24" t="str">
        <f>E15</f>
        <v xml:space="preserve">Gymnázium Blansko, příspěvková organizace,Seifert </v>
      </c>
      <c r="G91" s="37"/>
      <c r="H91" s="37"/>
      <c r="I91" s="144" t="s">
        <v>29</v>
      </c>
      <c r="J91" s="33" t="str">
        <f>E21</f>
        <v>V-PROJEKT Prostějov, v.o.s.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144" t="s">
        <v>32</v>
      </c>
      <c r="J92" s="33" t="str">
        <f>E24</f>
        <v>Jungmann Adam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110</v>
      </c>
      <c r="D94" s="186"/>
      <c r="E94" s="186"/>
      <c r="F94" s="186"/>
      <c r="G94" s="186"/>
      <c r="H94" s="186"/>
      <c r="I94" s="187"/>
      <c r="J94" s="188" t="s">
        <v>111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112</v>
      </c>
      <c r="D96" s="37"/>
      <c r="E96" s="37"/>
      <c r="F96" s="37"/>
      <c r="G96" s="37"/>
      <c r="H96" s="37"/>
      <c r="I96" s="141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113</v>
      </c>
    </row>
    <row r="97" s="9" customFormat="1" ht="24.96" customHeight="1">
      <c r="A97" s="9"/>
      <c r="B97" s="190"/>
      <c r="C97" s="191"/>
      <c r="D97" s="192" t="s">
        <v>114</v>
      </c>
      <c r="E97" s="193"/>
      <c r="F97" s="193"/>
      <c r="G97" s="193"/>
      <c r="H97" s="193"/>
      <c r="I97" s="194"/>
      <c r="J97" s="195">
        <f>J124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116</v>
      </c>
      <c r="E98" s="200"/>
      <c r="F98" s="200"/>
      <c r="G98" s="200"/>
      <c r="H98" s="200"/>
      <c r="I98" s="201"/>
      <c r="J98" s="202">
        <f>J125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335</v>
      </c>
      <c r="E99" s="200"/>
      <c r="F99" s="200"/>
      <c r="G99" s="200"/>
      <c r="H99" s="200"/>
      <c r="I99" s="201"/>
      <c r="J99" s="202">
        <f>J134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120</v>
      </c>
      <c r="E100" s="200"/>
      <c r="F100" s="200"/>
      <c r="G100" s="200"/>
      <c r="H100" s="200"/>
      <c r="I100" s="201"/>
      <c r="J100" s="202">
        <f>J137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121</v>
      </c>
      <c r="E101" s="200"/>
      <c r="F101" s="200"/>
      <c r="G101" s="200"/>
      <c r="H101" s="200"/>
      <c r="I101" s="201"/>
      <c r="J101" s="202">
        <f>J141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122</v>
      </c>
      <c r="E102" s="200"/>
      <c r="F102" s="200"/>
      <c r="G102" s="200"/>
      <c r="H102" s="200"/>
      <c r="I102" s="201"/>
      <c r="J102" s="202">
        <f>J145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98"/>
      <c r="D103" s="199" t="s">
        <v>124</v>
      </c>
      <c r="E103" s="200"/>
      <c r="F103" s="200"/>
      <c r="G103" s="200"/>
      <c r="H103" s="200"/>
      <c r="I103" s="201"/>
      <c r="J103" s="202">
        <f>J147</f>
        <v>0</v>
      </c>
      <c r="K103" s="198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141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180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183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125</v>
      </c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5.5" customHeight="1">
      <c r="A113" s="35"/>
      <c r="B113" s="36"/>
      <c r="C113" s="37"/>
      <c r="D113" s="37"/>
      <c r="E113" s="184" t="str">
        <f>E7</f>
        <v>Gymnázium Blansko - rekonstrukce, rozvodů teplé a studené vody, odpadů,topné soustavy a kotelny</v>
      </c>
      <c r="F113" s="29"/>
      <c r="G113" s="29"/>
      <c r="H113" s="29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106</v>
      </c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7" customHeight="1">
      <c r="A115" s="35"/>
      <c r="B115" s="36"/>
      <c r="C115" s="37"/>
      <c r="D115" s="37"/>
      <c r="E115" s="73" t="str">
        <f>E9</f>
        <v xml:space="preserve">160519_D_UT-SO03 - Gymnázium Blansko - rekonstrukce rozvodů teplé a studené vody, odpadů, topné soustavy a kotelny </v>
      </c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F12</f>
        <v xml:space="preserve">Gymnázium Blansko, příspěvková organizace,Seifert </v>
      </c>
      <c r="G117" s="37"/>
      <c r="H117" s="37"/>
      <c r="I117" s="144" t="s">
        <v>22</v>
      </c>
      <c r="J117" s="76" t="str">
        <f>IF(J12="","",J12)</f>
        <v>24. 9. 2019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14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7.9" customHeight="1">
      <c r="A119" s="35"/>
      <c r="B119" s="36"/>
      <c r="C119" s="29" t="s">
        <v>24</v>
      </c>
      <c r="D119" s="37"/>
      <c r="E119" s="37"/>
      <c r="F119" s="24" t="str">
        <f>E15</f>
        <v xml:space="preserve">Gymnázium Blansko, příspěvková organizace,Seifert </v>
      </c>
      <c r="G119" s="37"/>
      <c r="H119" s="37"/>
      <c r="I119" s="144" t="s">
        <v>29</v>
      </c>
      <c r="J119" s="33" t="str">
        <f>E21</f>
        <v>V-PROJEKT Prostějov, v.o.s.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27</v>
      </c>
      <c r="D120" s="37"/>
      <c r="E120" s="37"/>
      <c r="F120" s="24" t="str">
        <f>IF(E18="","",E18)</f>
        <v>Vyplň údaj</v>
      </c>
      <c r="G120" s="37"/>
      <c r="H120" s="37"/>
      <c r="I120" s="144" t="s">
        <v>32</v>
      </c>
      <c r="J120" s="33" t="str">
        <f>E24</f>
        <v>Jungmann Adam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14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204"/>
      <c r="B122" s="205"/>
      <c r="C122" s="206" t="s">
        <v>126</v>
      </c>
      <c r="D122" s="207" t="s">
        <v>61</v>
      </c>
      <c r="E122" s="207" t="s">
        <v>57</v>
      </c>
      <c r="F122" s="207" t="s">
        <v>58</v>
      </c>
      <c r="G122" s="207" t="s">
        <v>127</v>
      </c>
      <c r="H122" s="207" t="s">
        <v>128</v>
      </c>
      <c r="I122" s="208" t="s">
        <v>129</v>
      </c>
      <c r="J122" s="207" t="s">
        <v>111</v>
      </c>
      <c r="K122" s="209" t="s">
        <v>130</v>
      </c>
      <c r="L122" s="210"/>
      <c r="M122" s="97" t="s">
        <v>1</v>
      </c>
      <c r="N122" s="98" t="s">
        <v>40</v>
      </c>
      <c r="O122" s="98" t="s">
        <v>131</v>
      </c>
      <c r="P122" s="98" t="s">
        <v>132</v>
      </c>
      <c r="Q122" s="98" t="s">
        <v>133</v>
      </c>
      <c r="R122" s="98" t="s">
        <v>134</v>
      </c>
      <c r="S122" s="98" t="s">
        <v>135</v>
      </c>
      <c r="T122" s="99" t="s">
        <v>136</v>
      </c>
      <c r="U122" s="204"/>
      <c r="V122" s="204"/>
      <c r="W122" s="204"/>
      <c r="X122" s="204"/>
      <c r="Y122" s="204"/>
      <c r="Z122" s="204"/>
      <c r="AA122" s="204"/>
      <c r="AB122" s="204"/>
      <c r="AC122" s="204"/>
      <c r="AD122" s="204"/>
      <c r="AE122" s="204"/>
    </row>
    <row r="123" s="2" customFormat="1" ht="22.8" customHeight="1">
      <c r="A123" s="35"/>
      <c r="B123" s="36"/>
      <c r="C123" s="104" t="s">
        <v>137</v>
      </c>
      <c r="D123" s="37"/>
      <c r="E123" s="37"/>
      <c r="F123" s="37"/>
      <c r="G123" s="37"/>
      <c r="H123" s="37"/>
      <c r="I123" s="141"/>
      <c r="J123" s="211">
        <f>BK123</f>
        <v>0</v>
      </c>
      <c r="K123" s="37"/>
      <c r="L123" s="41"/>
      <c r="M123" s="100"/>
      <c r="N123" s="212"/>
      <c r="O123" s="101"/>
      <c r="P123" s="213">
        <f>P124</f>
        <v>0</v>
      </c>
      <c r="Q123" s="101"/>
      <c r="R123" s="213">
        <f>R124</f>
        <v>0.00092000000000000014</v>
      </c>
      <c r="S123" s="101"/>
      <c r="T123" s="214">
        <f>T124</f>
        <v>0.52305999999999997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75</v>
      </c>
      <c r="AU123" s="14" t="s">
        <v>113</v>
      </c>
      <c r="BK123" s="215">
        <f>BK124</f>
        <v>0</v>
      </c>
    </row>
    <row r="124" s="12" customFormat="1" ht="25.92" customHeight="1">
      <c r="A124" s="12"/>
      <c r="B124" s="216"/>
      <c r="C124" s="217"/>
      <c r="D124" s="218" t="s">
        <v>75</v>
      </c>
      <c r="E124" s="219" t="s">
        <v>138</v>
      </c>
      <c r="F124" s="219" t="s">
        <v>138</v>
      </c>
      <c r="G124" s="217"/>
      <c r="H124" s="217"/>
      <c r="I124" s="220"/>
      <c r="J124" s="221">
        <f>BK124</f>
        <v>0</v>
      </c>
      <c r="K124" s="217"/>
      <c r="L124" s="222"/>
      <c r="M124" s="223"/>
      <c r="N124" s="224"/>
      <c r="O124" s="224"/>
      <c r="P124" s="225">
        <f>P125+P134+P137+P141+P145+P147</f>
        <v>0</v>
      </c>
      <c r="Q124" s="224"/>
      <c r="R124" s="225">
        <f>R125+R134+R137+R141+R145+R147</f>
        <v>0.00092000000000000014</v>
      </c>
      <c r="S124" s="224"/>
      <c r="T124" s="226">
        <f>T125+T134+T137+T141+T145+T147</f>
        <v>0.52305999999999997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7" t="s">
        <v>86</v>
      </c>
      <c r="AT124" s="228" t="s">
        <v>75</v>
      </c>
      <c r="AU124" s="228" t="s">
        <v>76</v>
      </c>
      <c r="AY124" s="227" t="s">
        <v>139</v>
      </c>
      <c r="BK124" s="229">
        <f>BK125+BK134+BK137+BK141+BK145+BK147</f>
        <v>0</v>
      </c>
    </row>
    <row r="125" s="12" customFormat="1" ht="22.8" customHeight="1">
      <c r="A125" s="12"/>
      <c r="B125" s="216"/>
      <c r="C125" s="217"/>
      <c r="D125" s="218" t="s">
        <v>75</v>
      </c>
      <c r="E125" s="230" t="s">
        <v>157</v>
      </c>
      <c r="F125" s="230" t="s">
        <v>158</v>
      </c>
      <c r="G125" s="217"/>
      <c r="H125" s="217"/>
      <c r="I125" s="220"/>
      <c r="J125" s="231">
        <f>BK125</f>
        <v>0</v>
      </c>
      <c r="K125" s="217"/>
      <c r="L125" s="222"/>
      <c r="M125" s="223"/>
      <c r="N125" s="224"/>
      <c r="O125" s="224"/>
      <c r="P125" s="225">
        <f>SUM(P126:P133)</f>
        <v>0</v>
      </c>
      <c r="Q125" s="224"/>
      <c r="R125" s="225">
        <f>SUM(R126:R133)</f>
        <v>0</v>
      </c>
      <c r="S125" s="224"/>
      <c r="T125" s="226">
        <f>SUM(T126:T133)</f>
        <v>0.11904000000000001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7" t="s">
        <v>86</v>
      </c>
      <c r="AT125" s="228" t="s">
        <v>75</v>
      </c>
      <c r="AU125" s="228" t="s">
        <v>84</v>
      </c>
      <c r="AY125" s="227" t="s">
        <v>139</v>
      </c>
      <c r="BK125" s="229">
        <f>SUM(BK126:BK133)</f>
        <v>0</v>
      </c>
    </row>
    <row r="126" s="2" customFormat="1" ht="24" customHeight="1">
      <c r="A126" s="35"/>
      <c r="B126" s="36"/>
      <c r="C126" s="232" t="s">
        <v>329</v>
      </c>
      <c r="D126" s="232" t="s">
        <v>142</v>
      </c>
      <c r="E126" s="233" t="s">
        <v>160</v>
      </c>
      <c r="F126" s="234" t="s">
        <v>161</v>
      </c>
      <c r="G126" s="235" t="s">
        <v>145</v>
      </c>
      <c r="H126" s="236">
        <v>5</v>
      </c>
      <c r="I126" s="237"/>
      <c r="J126" s="238">
        <f>ROUND(I126*H126,2)</f>
        <v>0</v>
      </c>
      <c r="K126" s="234" t="s">
        <v>146</v>
      </c>
      <c r="L126" s="41"/>
      <c r="M126" s="239" t="s">
        <v>1</v>
      </c>
      <c r="N126" s="240" t="s">
        <v>41</v>
      </c>
      <c r="O126" s="88"/>
      <c r="P126" s="241">
        <f>O126*H126</f>
        <v>0</v>
      </c>
      <c r="Q126" s="241">
        <v>0</v>
      </c>
      <c r="R126" s="241">
        <f>Q126*H126</f>
        <v>0</v>
      </c>
      <c r="S126" s="241">
        <v>0.0021299999999999999</v>
      </c>
      <c r="T126" s="242">
        <f>S126*H126</f>
        <v>0.01065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3" t="s">
        <v>147</v>
      </c>
      <c r="AT126" s="243" t="s">
        <v>142</v>
      </c>
      <c r="AU126" s="243" t="s">
        <v>86</v>
      </c>
      <c r="AY126" s="14" t="s">
        <v>139</v>
      </c>
      <c r="BE126" s="244">
        <f>IF(N126="základní",J126,0)</f>
        <v>0</v>
      </c>
      <c r="BF126" s="244">
        <f>IF(N126="snížená",J126,0)</f>
        <v>0</v>
      </c>
      <c r="BG126" s="244">
        <f>IF(N126="zákl. přenesená",J126,0)</f>
        <v>0</v>
      </c>
      <c r="BH126" s="244">
        <f>IF(N126="sníž. přenesená",J126,0)</f>
        <v>0</v>
      </c>
      <c r="BI126" s="244">
        <f>IF(N126="nulová",J126,0)</f>
        <v>0</v>
      </c>
      <c r="BJ126" s="14" t="s">
        <v>84</v>
      </c>
      <c r="BK126" s="244">
        <f>ROUND(I126*H126,2)</f>
        <v>0</v>
      </c>
      <c r="BL126" s="14" t="s">
        <v>147</v>
      </c>
      <c r="BM126" s="243" t="s">
        <v>409</v>
      </c>
    </row>
    <row r="127" s="2" customFormat="1" ht="24" customHeight="1">
      <c r="A127" s="35"/>
      <c r="B127" s="36"/>
      <c r="C127" s="232" t="s">
        <v>347</v>
      </c>
      <c r="D127" s="232" t="s">
        <v>142</v>
      </c>
      <c r="E127" s="233" t="s">
        <v>341</v>
      </c>
      <c r="F127" s="234" t="s">
        <v>342</v>
      </c>
      <c r="G127" s="235" t="s">
        <v>145</v>
      </c>
      <c r="H127" s="236">
        <v>5</v>
      </c>
      <c r="I127" s="237"/>
      <c r="J127" s="238">
        <f>ROUND(I127*H127,2)</f>
        <v>0</v>
      </c>
      <c r="K127" s="234" t="s">
        <v>146</v>
      </c>
      <c r="L127" s="41"/>
      <c r="M127" s="239" t="s">
        <v>1</v>
      </c>
      <c r="N127" s="240" t="s">
        <v>41</v>
      </c>
      <c r="O127" s="88"/>
      <c r="P127" s="241">
        <f>O127*H127</f>
        <v>0</v>
      </c>
      <c r="Q127" s="241">
        <v>0</v>
      </c>
      <c r="R127" s="241">
        <f>Q127*H127</f>
        <v>0</v>
      </c>
      <c r="S127" s="241">
        <v>0.0049699999999999996</v>
      </c>
      <c r="T127" s="242">
        <f>S127*H127</f>
        <v>0.024849999999999997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3" t="s">
        <v>147</v>
      </c>
      <c r="AT127" s="243" t="s">
        <v>142</v>
      </c>
      <c r="AU127" s="243" t="s">
        <v>86</v>
      </c>
      <c r="AY127" s="14" t="s">
        <v>139</v>
      </c>
      <c r="BE127" s="244">
        <f>IF(N127="základní",J127,0)</f>
        <v>0</v>
      </c>
      <c r="BF127" s="244">
        <f>IF(N127="snížená",J127,0)</f>
        <v>0</v>
      </c>
      <c r="BG127" s="244">
        <f>IF(N127="zákl. přenesená",J127,0)</f>
        <v>0</v>
      </c>
      <c r="BH127" s="244">
        <f>IF(N127="sníž. přenesená",J127,0)</f>
        <v>0</v>
      </c>
      <c r="BI127" s="244">
        <f>IF(N127="nulová",J127,0)</f>
        <v>0</v>
      </c>
      <c r="BJ127" s="14" t="s">
        <v>84</v>
      </c>
      <c r="BK127" s="244">
        <f>ROUND(I127*H127,2)</f>
        <v>0</v>
      </c>
      <c r="BL127" s="14" t="s">
        <v>147</v>
      </c>
      <c r="BM127" s="243" t="s">
        <v>410</v>
      </c>
    </row>
    <row r="128" s="2" customFormat="1" ht="24" customHeight="1">
      <c r="A128" s="35"/>
      <c r="B128" s="36"/>
      <c r="C128" s="232" t="s">
        <v>297</v>
      </c>
      <c r="D128" s="232" t="s">
        <v>142</v>
      </c>
      <c r="E128" s="233" t="s">
        <v>411</v>
      </c>
      <c r="F128" s="234" t="s">
        <v>412</v>
      </c>
      <c r="G128" s="235" t="s">
        <v>145</v>
      </c>
      <c r="H128" s="236">
        <v>10</v>
      </c>
      <c r="I128" s="237"/>
      <c r="J128" s="238">
        <f>ROUND(I128*H128,2)</f>
        <v>0</v>
      </c>
      <c r="K128" s="234" t="s">
        <v>146</v>
      </c>
      <c r="L128" s="41"/>
      <c r="M128" s="239" t="s">
        <v>1</v>
      </c>
      <c r="N128" s="240" t="s">
        <v>41</v>
      </c>
      <c r="O128" s="88"/>
      <c r="P128" s="241">
        <f>O128*H128</f>
        <v>0</v>
      </c>
      <c r="Q128" s="241">
        <v>0</v>
      </c>
      <c r="R128" s="241">
        <f>Q128*H128</f>
        <v>0</v>
      </c>
      <c r="S128" s="241">
        <v>0.0067000000000000002</v>
      </c>
      <c r="T128" s="242">
        <f>S128*H128</f>
        <v>0.067000000000000004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3" t="s">
        <v>147</v>
      </c>
      <c r="AT128" s="243" t="s">
        <v>142</v>
      </c>
      <c r="AU128" s="243" t="s">
        <v>86</v>
      </c>
      <c r="AY128" s="14" t="s">
        <v>139</v>
      </c>
      <c r="BE128" s="244">
        <f>IF(N128="základní",J128,0)</f>
        <v>0</v>
      </c>
      <c r="BF128" s="244">
        <f>IF(N128="snížená",J128,0)</f>
        <v>0</v>
      </c>
      <c r="BG128" s="244">
        <f>IF(N128="zákl. přenesená",J128,0)</f>
        <v>0</v>
      </c>
      <c r="BH128" s="244">
        <f>IF(N128="sníž. přenesená",J128,0)</f>
        <v>0</v>
      </c>
      <c r="BI128" s="244">
        <f>IF(N128="nulová",J128,0)</f>
        <v>0</v>
      </c>
      <c r="BJ128" s="14" t="s">
        <v>84</v>
      </c>
      <c r="BK128" s="244">
        <f>ROUND(I128*H128,2)</f>
        <v>0</v>
      </c>
      <c r="BL128" s="14" t="s">
        <v>147</v>
      </c>
      <c r="BM128" s="243" t="s">
        <v>413</v>
      </c>
    </row>
    <row r="129" s="2" customFormat="1" ht="16.5" customHeight="1">
      <c r="A129" s="35"/>
      <c r="B129" s="36"/>
      <c r="C129" s="232" t="s">
        <v>303</v>
      </c>
      <c r="D129" s="232" t="s">
        <v>142</v>
      </c>
      <c r="E129" s="233" t="s">
        <v>414</v>
      </c>
      <c r="F129" s="234" t="s">
        <v>415</v>
      </c>
      <c r="G129" s="235" t="s">
        <v>145</v>
      </c>
      <c r="H129" s="236">
        <v>10</v>
      </c>
      <c r="I129" s="237"/>
      <c r="J129" s="238">
        <f>ROUND(I129*H129,2)</f>
        <v>0</v>
      </c>
      <c r="K129" s="234" t="s">
        <v>146</v>
      </c>
      <c r="L129" s="41"/>
      <c r="M129" s="239" t="s">
        <v>1</v>
      </c>
      <c r="N129" s="240" t="s">
        <v>41</v>
      </c>
      <c r="O129" s="88"/>
      <c r="P129" s="241">
        <f>O129*H129</f>
        <v>0</v>
      </c>
      <c r="Q129" s="241">
        <v>0</v>
      </c>
      <c r="R129" s="241">
        <f>Q129*H129</f>
        <v>0</v>
      </c>
      <c r="S129" s="241">
        <v>0.00029</v>
      </c>
      <c r="T129" s="242">
        <f>S129*H129</f>
        <v>0.0028999999999999998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3" t="s">
        <v>147</v>
      </c>
      <c r="AT129" s="243" t="s">
        <v>142</v>
      </c>
      <c r="AU129" s="243" t="s">
        <v>86</v>
      </c>
      <c r="AY129" s="14" t="s">
        <v>139</v>
      </c>
      <c r="BE129" s="244">
        <f>IF(N129="základní",J129,0)</f>
        <v>0</v>
      </c>
      <c r="BF129" s="244">
        <f>IF(N129="snížená",J129,0)</f>
        <v>0</v>
      </c>
      <c r="BG129" s="244">
        <f>IF(N129="zákl. přenesená",J129,0)</f>
        <v>0</v>
      </c>
      <c r="BH129" s="244">
        <f>IF(N129="sníž. přenesená",J129,0)</f>
        <v>0</v>
      </c>
      <c r="BI129" s="244">
        <f>IF(N129="nulová",J129,0)</f>
        <v>0</v>
      </c>
      <c r="BJ129" s="14" t="s">
        <v>84</v>
      </c>
      <c r="BK129" s="244">
        <f>ROUND(I129*H129,2)</f>
        <v>0</v>
      </c>
      <c r="BL129" s="14" t="s">
        <v>147</v>
      </c>
      <c r="BM129" s="243" t="s">
        <v>416</v>
      </c>
    </row>
    <row r="130" s="2" customFormat="1" ht="24" customHeight="1">
      <c r="A130" s="35"/>
      <c r="B130" s="36"/>
      <c r="C130" s="232" t="s">
        <v>356</v>
      </c>
      <c r="D130" s="232" t="s">
        <v>142</v>
      </c>
      <c r="E130" s="233" t="s">
        <v>164</v>
      </c>
      <c r="F130" s="234" t="s">
        <v>165</v>
      </c>
      <c r="G130" s="235" t="s">
        <v>166</v>
      </c>
      <c r="H130" s="236">
        <v>2</v>
      </c>
      <c r="I130" s="237"/>
      <c r="J130" s="238">
        <f>ROUND(I130*H130,2)</f>
        <v>0</v>
      </c>
      <c r="K130" s="234" t="s">
        <v>146</v>
      </c>
      <c r="L130" s="41"/>
      <c r="M130" s="239" t="s">
        <v>1</v>
      </c>
      <c r="N130" s="240" t="s">
        <v>41</v>
      </c>
      <c r="O130" s="88"/>
      <c r="P130" s="241">
        <f>O130*H130</f>
        <v>0</v>
      </c>
      <c r="Q130" s="241">
        <v>0</v>
      </c>
      <c r="R130" s="241">
        <f>Q130*H130</f>
        <v>0</v>
      </c>
      <c r="S130" s="241">
        <v>0.00068999999999999997</v>
      </c>
      <c r="T130" s="242">
        <f>S130*H130</f>
        <v>0.0013799999999999999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3" t="s">
        <v>147</v>
      </c>
      <c r="AT130" s="243" t="s">
        <v>142</v>
      </c>
      <c r="AU130" s="243" t="s">
        <v>86</v>
      </c>
      <c r="AY130" s="14" t="s">
        <v>139</v>
      </c>
      <c r="BE130" s="244">
        <f>IF(N130="základní",J130,0)</f>
        <v>0</v>
      </c>
      <c r="BF130" s="244">
        <f>IF(N130="snížená",J130,0)</f>
        <v>0</v>
      </c>
      <c r="BG130" s="244">
        <f>IF(N130="zákl. přenesená",J130,0)</f>
        <v>0</v>
      </c>
      <c r="BH130" s="244">
        <f>IF(N130="sníž. přenesená",J130,0)</f>
        <v>0</v>
      </c>
      <c r="BI130" s="244">
        <f>IF(N130="nulová",J130,0)</f>
        <v>0</v>
      </c>
      <c r="BJ130" s="14" t="s">
        <v>84</v>
      </c>
      <c r="BK130" s="244">
        <f>ROUND(I130*H130,2)</f>
        <v>0</v>
      </c>
      <c r="BL130" s="14" t="s">
        <v>147</v>
      </c>
      <c r="BM130" s="243" t="s">
        <v>417</v>
      </c>
    </row>
    <row r="131" s="2" customFormat="1" ht="16.5" customHeight="1">
      <c r="A131" s="35"/>
      <c r="B131" s="36"/>
      <c r="C131" s="232" t="s">
        <v>163</v>
      </c>
      <c r="D131" s="232" t="s">
        <v>142</v>
      </c>
      <c r="E131" s="233" t="s">
        <v>349</v>
      </c>
      <c r="F131" s="234" t="s">
        <v>350</v>
      </c>
      <c r="G131" s="235" t="s">
        <v>166</v>
      </c>
      <c r="H131" s="236">
        <v>6</v>
      </c>
      <c r="I131" s="237"/>
      <c r="J131" s="238">
        <f>ROUND(I131*H131,2)</f>
        <v>0</v>
      </c>
      <c r="K131" s="234" t="s">
        <v>146</v>
      </c>
      <c r="L131" s="41"/>
      <c r="M131" s="239" t="s">
        <v>1</v>
      </c>
      <c r="N131" s="240" t="s">
        <v>41</v>
      </c>
      <c r="O131" s="88"/>
      <c r="P131" s="241">
        <f>O131*H131</f>
        <v>0</v>
      </c>
      <c r="Q131" s="241">
        <v>0</v>
      </c>
      <c r="R131" s="241">
        <f>Q131*H131</f>
        <v>0</v>
      </c>
      <c r="S131" s="241">
        <v>0.00123</v>
      </c>
      <c r="T131" s="242">
        <f>S131*H131</f>
        <v>0.0073799999999999994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3" t="s">
        <v>147</v>
      </c>
      <c r="AT131" s="243" t="s">
        <v>142</v>
      </c>
      <c r="AU131" s="243" t="s">
        <v>86</v>
      </c>
      <c r="AY131" s="14" t="s">
        <v>139</v>
      </c>
      <c r="BE131" s="244">
        <f>IF(N131="základní",J131,0)</f>
        <v>0</v>
      </c>
      <c r="BF131" s="244">
        <f>IF(N131="snížená",J131,0)</f>
        <v>0</v>
      </c>
      <c r="BG131" s="244">
        <f>IF(N131="zákl. přenesená",J131,0)</f>
        <v>0</v>
      </c>
      <c r="BH131" s="244">
        <f>IF(N131="sníž. přenesená",J131,0)</f>
        <v>0</v>
      </c>
      <c r="BI131" s="244">
        <f>IF(N131="nulová",J131,0)</f>
        <v>0</v>
      </c>
      <c r="BJ131" s="14" t="s">
        <v>84</v>
      </c>
      <c r="BK131" s="244">
        <f>ROUND(I131*H131,2)</f>
        <v>0</v>
      </c>
      <c r="BL131" s="14" t="s">
        <v>147</v>
      </c>
      <c r="BM131" s="243" t="s">
        <v>418</v>
      </c>
    </row>
    <row r="132" s="2" customFormat="1" ht="16.5" customHeight="1">
      <c r="A132" s="35"/>
      <c r="B132" s="36"/>
      <c r="C132" s="232" t="s">
        <v>321</v>
      </c>
      <c r="D132" s="232" t="s">
        <v>142</v>
      </c>
      <c r="E132" s="233" t="s">
        <v>419</v>
      </c>
      <c r="F132" s="234" t="s">
        <v>420</v>
      </c>
      <c r="G132" s="235" t="s">
        <v>166</v>
      </c>
      <c r="H132" s="236">
        <v>2</v>
      </c>
      <c r="I132" s="237"/>
      <c r="J132" s="238">
        <f>ROUND(I132*H132,2)</f>
        <v>0</v>
      </c>
      <c r="K132" s="234" t="s">
        <v>146</v>
      </c>
      <c r="L132" s="41"/>
      <c r="M132" s="239" t="s">
        <v>1</v>
      </c>
      <c r="N132" s="240" t="s">
        <v>41</v>
      </c>
      <c r="O132" s="88"/>
      <c r="P132" s="241">
        <f>O132*H132</f>
        <v>0</v>
      </c>
      <c r="Q132" s="241">
        <v>0</v>
      </c>
      <c r="R132" s="241">
        <f>Q132*H132</f>
        <v>0</v>
      </c>
      <c r="S132" s="241">
        <v>0.0024399999999999999</v>
      </c>
      <c r="T132" s="242">
        <f>S132*H132</f>
        <v>0.0048799999999999998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3" t="s">
        <v>147</v>
      </c>
      <c r="AT132" s="243" t="s">
        <v>142</v>
      </c>
      <c r="AU132" s="243" t="s">
        <v>86</v>
      </c>
      <c r="AY132" s="14" t="s">
        <v>139</v>
      </c>
      <c r="BE132" s="244">
        <f>IF(N132="základní",J132,0)</f>
        <v>0</v>
      </c>
      <c r="BF132" s="244">
        <f>IF(N132="snížená",J132,0)</f>
        <v>0</v>
      </c>
      <c r="BG132" s="244">
        <f>IF(N132="zákl. přenesená",J132,0)</f>
        <v>0</v>
      </c>
      <c r="BH132" s="244">
        <f>IF(N132="sníž. přenesená",J132,0)</f>
        <v>0</v>
      </c>
      <c r="BI132" s="244">
        <f>IF(N132="nulová",J132,0)</f>
        <v>0</v>
      </c>
      <c r="BJ132" s="14" t="s">
        <v>84</v>
      </c>
      <c r="BK132" s="244">
        <f>ROUND(I132*H132,2)</f>
        <v>0</v>
      </c>
      <c r="BL132" s="14" t="s">
        <v>147</v>
      </c>
      <c r="BM132" s="243" t="s">
        <v>421</v>
      </c>
    </row>
    <row r="133" s="2" customFormat="1" ht="24" customHeight="1">
      <c r="A133" s="35"/>
      <c r="B133" s="36"/>
      <c r="C133" s="232" t="s">
        <v>380</v>
      </c>
      <c r="D133" s="232" t="s">
        <v>142</v>
      </c>
      <c r="E133" s="233" t="s">
        <v>169</v>
      </c>
      <c r="F133" s="234" t="s">
        <v>170</v>
      </c>
      <c r="G133" s="235" t="s">
        <v>155</v>
      </c>
      <c r="H133" s="236">
        <v>0.114</v>
      </c>
      <c r="I133" s="237"/>
      <c r="J133" s="238">
        <f>ROUND(I133*H133,2)</f>
        <v>0</v>
      </c>
      <c r="K133" s="234" t="s">
        <v>146</v>
      </c>
      <c r="L133" s="41"/>
      <c r="M133" s="239" t="s">
        <v>1</v>
      </c>
      <c r="N133" s="240" t="s">
        <v>41</v>
      </c>
      <c r="O133" s="88"/>
      <c r="P133" s="241">
        <f>O133*H133</f>
        <v>0</v>
      </c>
      <c r="Q133" s="241">
        <v>0</v>
      </c>
      <c r="R133" s="241">
        <f>Q133*H133</f>
        <v>0</v>
      </c>
      <c r="S133" s="241">
        <v>0</v>
      </c>
      <c r="T133" s="24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3" t="s">
        <v>147</v>
      </c>
      <c r="AT133" s="243" t="s">
        <v>142</v>
      </c>
      <c r="AU133" s="243" t="s">
        <v>86</v>
      </c>
      <c r="AY133" s="14" t="s">
        <v>139</v>
      </c>
      <c r="BE133" s="244">
        <f>IF(N133="základní",J133,0)</f>
        <v>0</v>
      </c>
      <c r="BF133" s="244">
        <f>IF(N133="snížená",J133,0)</f>
        <v>0</v>
      </c>
      <c r="BG133" s="244">
        <f>IF(N133="zákl. přenesená",J133,0)</f>
        <v>0</v>
      </c>
      <c r="BH133" s="244">
        <f>IF(N133="sníž. přenesená",J133,0)</f>
        <v>0</v>
      </c>
      <c r="BI133" s="244">
        <f>IF(N133="nulová",J133,0)</f>
        <v>0</v>
      </c>
      <c r="BJ133" s="14" t="s">
        <v>84</v>
      </c>
      <c r="BK133" s="244">
        <f>ROUND(I133*H133,2)</f>
        <v>0</v>
      </c>
      <c r="BL133" s="14" t="s">
        <v>147</v>
      </c>
      <c r="BM133" s="243" t="s">
        <v>422</v>
      </c>
    </row>
    <row r="134" s="12" customFormat="1" ht="22.8" customHeight="1">
      <c r="A134" s="12"/>
      <c r="B134" s="216"/>
      <c r="C134" s="217"/>
      <c r="D134" s="218" t="s">
        <v>75</v>
      </c>
      <c r="E134" s="230" t="s">
        <v>372</v>
      </c>
      <c r="F134" s="230" t="s">
        <v>373</v>
      </c>
      <c r="G134" s="217"/>
      <c r="H134" s="217"/>
      <c r="I134" s="220"/>
      <c r="J134" s="231">
        <f>BK134</f>
        <v>0</v>
      </c>
      <c r="K134" s="217"/>
      <c r="L134" s="222"/>
      <c r="M134" s="223"/>
      <c r="N134" s="224"/>
      <c r="O134" s="224"/>
      <c r="P134" s="225">
        <f>SUM(P135:P136)</f>
        <v>0</v>
      </c>
      <c r="Q134" s="224"/>
      <c r="R134" s="225">
        <f>SUM(R135:R136)</f>
        <v>0</v>
      </c>
      <c r="S134" s="224"/>
      <c r="T134" s="226">
        <f>SUM(T135:T136)</f>
        <v>0.31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7" t="s">
        <v>86</v>
      </c>
      <c r="AT134" s="228" t="s">
        <v>75</v>
      </c>
      <c r="AU134" s="228" t="s">
        <v>84</v>
      </c>
      <c r="AY134" s="227" t="s">
        <v>139</v>
      </c>
      <c r="BK134" s="229">
        <f>SUM(BK135:BK136)</f>
        <v>0</v>
      </c>
    </row>
    <row r="135" s="2" customFormat="1" ht="16.5" customHeight="1">
      <c r="A135" s="35"/>
      <c r="B135" s="36"/>
      <c r="C135" s="232" t="s">
        <v>316</v>
      </c>
      <c r="D135" s="232" t="s">
        <v>142</v>
      </c>
      <c r="E135" s="233" t="s">
        <v>423</v>
      </c>
      <c r="F135" s="234" t="s">
        <v>424</v>
      </c>
      <c r="G135" s="235" t="s">
        <v>239</v>
      </c>
      <c r="H135" s="236">
        <v>2</v>
      </c>
      <c r="I135" s="237"/>
      <c r="J135" s="238">
        <f>ROUND(I135*H135,2)</f>
        <v>0</v>
      </c>
      <c r="K135" s="234" t="s">
        <v>146</v>
      </c>
      <c r="L135" s="41"/>
      <c r="M135" s="239" t="s">
        <v>1</v>
      </c>
      <c r="N135" s="240" t="s">
        <v>41</v>
      </c>
      <c r="O135" s="88"/>
      <c r="P135" s="241">
        <f>O135*H135</f>
        <v>0</v>
      </c>
      <c r="Q135" s="241">
        <v>0</v>
      </c>
      <c r="R135" s="241">
        <f>Q135*H135</f>
        <v>0</v>
      </c>
      <c r="S135" s="241">
        <v>0.155</v>
      </c>
      <c r="T135" s="242">
        <f>S135*H135</f>
        <v>0.31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3" t="s">
        <v>147</v>
      </c>
      <c r="AT135" s="243" t="s">
        <v>142</v>
      </c>
      <c r="AU135" s="243" t="s">
        <v>86</v>
      </c>
      <c r="AY135" s="14" t="s">
        <v>139</v>
      </c>
      <c r="BE135" s="244">
        <f>IF(N135="základní",J135,0)</f>
        <v>0</v>
      </c>
      <c r="BF135" s="244">
        <f>IF(N135="snížená",J135,0)</f>
        <v>0</v>
      </c>
      <c r="BG135" s="244">
        <f>IF(N135="zákl. přenesená",J135,0)</f>
        <v>0</v>
      </c>
      <c r="BH135" s="244">
        <f>IF(N135="sníž. přenesená",J135,0)</f>
        <v>0</v>
      </c>
      <c r="BI135" s="244">
        <f>IF(N135="nulová",J135,0)</f>
        <v>0</v>
      </c>
      <c r="BJ135" s="14" t="s">
        <v>84</v>
      </c>
      <c r="BK135" s="244">
        <f>ROUND(I135*H135,2)</f>
        <v>0</v>
      </c>
      <c r="BL135" s="14" t="s">
        <v>147</v>
      </c>
      <c r="BM135" s="243" t="s">
        <v>425</v>
      </c>
    </row>
    <row r="136" s="2" customFormat="1" ht="24" customHeight="1">
      <c r="A136" s="35"/>
      <c r="B136" s="36"/>
      <c r="C136" s="232" t="s">
        <v>426</v>
      </c>
      <c r="D136" s="232" t="s">
        <v>142</v>
      </c>
      <c r="E136" s="233" t="s">
        <v>377</v>
      </c>
      <c r="F136" s="234" t="s">
        <v>378</v>
      </c>
      <c r="G136" s="235" t="s">
        <v>155</v>
      </c>
      <c r="H136" s="236">
        <v>0.31</v>
      </c>
      <c r="I136" s="237"/>
      <c r="J136" s="238">
        <f>ROUND(I136*H136,2)</f>
        <v>0</v>
      </c>
      <c r="K136" s="234" t="s">
        <v>146</v>
      </c>
      <c r="L136" s="41"/>
      <c r="M136" s="239" t="s">
        <v>1</v>
      </c>
      <c r="N136" s="240" t="s">
        <v>41</v>
      </c>
      <c r="O136" s="88"/>
      <c r="P136" s="241">
        <f>O136*H136</f>
        <v>0</v>
      </c>
      <c r="Q136" s="241">
        <v>0</v>
      </c>
      <c r="R136" s="241">
        <f>Q136*H136</f>
        <v>0</v>
      </c>
      <c r="S136" s="241">
        <v>0</v>
      </c>
      <c r="T136" s="24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3" t="s">
        <v>147</v>
      </c>
      <c r="AT136" s="243" t="s">
        <v>142</v>
      </c>
      <c r="AU136" s="243" t="s">
        <v>86</v>
      </c>
      <c r="AY136" s="14" t="s">
        <v>139</v>
      </c>
      <c r="BE136" s="244">
        <f>IF(N136="základní",J136,0)</f>
        <v>0</v>
      </c>
      <c r="BF136" s="244">
        <f>IF(N136="snížená",J136,0)</f>
        <v>0</v>
      </c>
      <c r="BG136" s="244">
        <f>IF(N136="zákl. přenesená",J136,0)</f>
        <v>0</v>
      </c>
      <c r="BH136" s="244">
        <f>IF(N136="sníž. přenesená",J136,0)</f>
        <v>0</v>
      </c>
      <c r="BI136" s="244">
        <f>IF(N136="nulová",J136,0)</f>
        <v>0</v>
      </c>
      <c r="BJ136" s="14" t="s">
        <v>84</v>
      </c>
      <c r="BK136" s="244">
        <f>ROUND(I136*H136,2)</f>
        <v>0</v>
      </c>
      <c r="BL136" s="14" t="s">
        <v>147</v>
      </c>
      <c r="BM136" s="243" t="s">
        <v>427</v>
      </c>
    </row>
    <row r="137" s="12" customFormat="1" ht="22.8" customHeight="1">
      <c r="A137" s="12"/>
      <c r="B137" s="216"/>
      <c r="C137" s="217"/>
      <c r="D137" s="218" t="s">
        <v>75</v>
      </c>
      <c r="E137" s="230" t="s">
        <v>245</v>
      </c>
      <c r="F137" s="230" t="s">
        <v>246</v>
      </c>
      <c r="G137" s="217"/>
      <c r="H137" s="217"/>
      <c r="I137" s="220"/>
      <c r="J137" s="231">
        <f>BK137</f>
        <v>0</v>
      </c>
      <c r="K137" s="217"/>
      <c r="L137" s="222"/>
      <c r="M137" s="223"/>
      <c r="N137" s="224"/>
      <c r="O137" s="224"/>
      <c r="P137" s="225">
        <f>SUM(P138:P140)</f>
        <v>0</v>
      </c>
      <c r="Q137" s="224"/>
      <c r="R137" s="225">
        <f>SUM(R138:R140)</f>
        <v>0.00038000000000000002</v>
      </c>
      <c r="S137" s="224"/>
      <c r="T137" s="226">
        <f>SUM(T138:T140)</f>
        <v>0.038440000000000002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7" t="s">
        <v>86</v>
      </c>
      <c r="AT137" s="228" t="s">
        <v>75</v>
      </c>
      <c r="AU137" s="228" t="s">
        <v>84</v>
      </c>
      <c r="AY137" s="227" t="s">
        <v>139</v>
      </c>
      <c r="BK137" s="229">
        <f>SUM(BK138:BK140)</f>
        <v>0</v>
      </c>
    </row>
    <row r="138" s="2" customFormat="1" ht="16.5" customHeight="1">
      <c r="A138" s="35"/>
      <c r="B138" s="36"/>
      <c r="C138" s="232" t="s">
        <v>428</v>
      </c>
      <c r="D138" s="232" t="s">
        <v>142</v>
      </c>
      <c r="E138" s="233" t="s">
        <v>252</v>
      </c>
      <c r="F138" s="234" t="s">
        <v>253</v>
      </c>
      <c r="G138" s="235" t="s">
        <v>145</v>
      </c>
      <c r="H138" s="236">
        <v>4</v>
      </c>
      <c r="I138" s="237"/>
      <c r="J138" s="238">
        <f>ROUND(I138*H138,2)</f>
        <v>0</v>
      </c>
      <c r="K138" s="234" t="s">
        <v>146</v>
      </c>
      <c r="L138" s="41"/>
      <c r="M138" s="239" t="s">
        <v>1</v>
      </c>
      <c r="N138" s="240" t="s">
        <v>41</v>
      </c>
      <c r="O138" s="88"/>
      <c r="P138" s="241">
        <f>O138*H138</f>
        <v>0</v>
      </c>
      <c r="Q138" s="241">
        <v>5.0000000000000002E-05</v>
      </c>
      <c r="R138" s="241">
        <f>Q138*H138</f>
        <v>0.00020000000000000001</v>
      </c>
      <c r="S138" s="241">
        <v>0.0053200000000000001</v>
      </c>
      <c r="T138" s="242">
        <f>S138*H138</f>
        <v>0.02128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3" t="s">
        <v>147</v>
      </c>
      <c r="AT138" s="243" t="s">
        <v>142</v>
      </c>
      <c r="AU138" s="243" t="s">
        <v>86</v>
      </c>
      <c r="AY138" s="14" t="s">
        <v>139</v>
      </c>
      <c r="BE138" s="244">
        <f>IF(N138="základní",J138,0)</f>
        <v>0</v>
      </c>
      <c r="BF138" s="244">
        <f>IF(N138="snížená",J138,0)</f>
        <v>0</v>
      </c>
      <c r="BG138" s="244">
        <f>IF(N138="zákl. přenesená",J138,0)</f>
        <v>0</v>
      </c>
      <c r="BH138" s="244">
        <f>IF(N138="sníž. přenesená",J138,0)</f>
        <v>0</v>
      </c>
      <c r="BI138" s="244">
        <f>IF(N138="nulová",J138,0)</f>
        <v>0</v>
      </c>
      <c r="BJ138" s="14" t="s">
        <v>84</v>
      </c>
      <c r="BK138" s="244">
        <f>ROUND(I138*H138,2)</f>
        <v>0</v>
      </c>
      <c r="BL138" s="14" t="s">
        <v>147</v>
      </c>
      <c r="BM138" s="243" t="s">
        <v>429</v>
      </c>
    </row>
    <row r="139" s="2" customFormat="1" ht="16.5" customHeight="1">
      <c r="A139" s="35"/>
      <c r="B139" s="36"/>
      <c r="C139" s="232" t="s">
        <v>392</v>
      </c>
      <c r="D139" s="232" t="s">
        <v>142</v>
      </c>
      <c r="E139" s="233" t="s">
        <v>256</v>
      </c>
      <c r="F139" s="234" t="s">
        <v>257</v>
      </c>
      <c r="G139" s="235" t="s">
        <v>145</v>
      </c>
      <c r="H139" s="236">
        <v>2</v>
      </c>
      <c r="I139" s="237"/>
      <c r="J139" s="238">
        <f>ROUND(I139*H139,2)</f>
        <v>0</v>
      </c>
      <c r="K139" s="234" t="s">
        <v>146</v>
      </c>
      <c r="L139" s="41"/>
      <c r="M139" s="239" t="s">
        <v>1</v>
      </c>
      <c r="N139" s="240" t="s">
        <v>41</v>
      </c>
      <c r="O139" s="88"/>
      <c r="P139" s="241">
        <f>O139*H139</f>
        <v>0</v>
      </c>
      <c r="Q139" s="241">
        <v>9.0000000000000006E-05</v>
      </c>
      <c r="R139" s="241">
        <f>Q139*H139</f>
        <v>0.00018000000000000001</v>
      </c>
      <c r="S139" s="241">
        <v>0.0085800000000000008</v>
      </c>
      <c r="T139" s="242">
        <f>S139*H139</f>
        <v>0.017160000000000002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3" t="s">
        <v>147</v>
      </c>
      <c r="AT139" s="243" t="s">
        <v>142</v>
      </c>
      <c r="AU139" s="243" t="s">
        <v>86</v>
      </c>
      <c r="AY139" s="14" t="s">
        <v>139</v>
      </c>
      <c r="BE139" s="244">
        <f>IF(N139="základní",J139,0)</f>
        <v>0</v>
      </c>
      <c r="BF139" s="244">
        <f>IF(N139="snížená",J139,0)</f>
        <v>0</v>
      </c>
      <c r="BG139" s="244">
        <f>IF(N139="zákl. přenesená",J139,0)</f>
        <v>0</v>
      </c>
      <c r="BH139" s="244">
        <f>IF(N139="sníž. přenesená",J139,0)</f>
        <v>0</v>
      </c>
      <c r="BI139" s="244">
        <f>IF(N139="nulová",J139,0)</f>
        <v>0</v>
      </c>
      <c r="BJ139" s="14" t="s">
        <v>84</v>
      </c>
      <c r="BK139" s="244">
        <f>ROUND(I139*H139,2)</f>
        <v>0</v>
      </c>
      <c r="BL139" s="14" t="s">
        <v>147</v>
      </c>
      <c r="BM139" s="243" t="s">
        <v>430</v>
      </c>
    </row>
    <row r="140" s="2" customFormat="1" ht="24" customHeight="1">
      <c r="A140" s="35"/>
      <c r="B140" s="36"/>
      <c r="C140" s="232" t="s">
        <v>394</v>
      </c>
      <c r="D140" s="232" t="s">
        <v>142</v>
      </c>
      <c r="E140" s="233" t="s">
        <v>264</v>
      </c>
      <c r="F140" s="234" t="s">
        <v>265</v>
      </c>
      <c r="G140" s="235" t="s">
        <v>155</v>
      </c>
      <c r="H140" s="236">
        <v>0.037999999999999999</v>
      </c>
      <c r="I140" s="237"/>
      <c r="J140" s="238">
        <f>ROUND(I140*H140,2)</f>
        <v>0</v>
      </c>
      <c r="K140" s="234" t="s">
        <v>146</v>
      </c>
      <c r="L140" s="41"/>
      <c r="M140" s="239" t="s">
        <v>1</v>
      </c>
      <c r="N140" s="240" t="s">
        <v>41</v>
      </c>
      <c r="O140" s="88"/>
      <c r="P140" s="241">
        <f>O140*H140</f>
        <v>0</v>
      </c>
      <c r="Q140" s="241">
        <v>0</v>
      </c>
      <c r="R140" s="241">
        <f>Q140*H140</f>
        <v>0</v>
      </c>
      <c r="S140" s="241">
        <v>0</v>
      </c>
      <c r="T140" s="24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3" t="s">
        <v>147</v>
      </c>
      <c r="AT140" s="243" t="s">
        <v>142</v>
      </c>
      <c r="AU140" s="243" t="s">
        <v>86</v>
      </c>
      <c r="AY140" s="14" t="s">
        <v>139</v>
      </c>
      <c r="BE140" s="244">
        <f>IF(N140="základní",J140,0)</f>
        <v>0</v>
      </c>
      <c r="BF140" s="244">
        <f>IF(N140="snížená",J140,0)</f>
        <v>0</v>
      </c>
      <c r="BG140" s="244">
        <f>IF(N140="zákl. přenesená",J140,0)</f>
        <v>0</v>
      </c>
      <c r="BH140" s="244">
        <f>IF(N140="sníž. přenesená",J140,0)</f>
        <v>0</v>
      </c>
      <c r="BI140" s="244">
        <f>IF(N140="nulová",J140,0)</f>
        <v>0</v>
      </c>
      <c r="BJ140" s="14" t="s">
        <v>84</v>
      </c>
      <c r="BK140" s="244">
        <f>ROUND(I140*H140,2)</f>
        <v>0</v>
      </c>
      <c r="BL140" s="14" t="s">
        <v>147</v>
      </c>
      <c r="BM140" s="243" t="s">
        <v>431</v>
      </c>
    </row>
    <row r="141" s="12" customFormat="1" ht="22.8" customHeight="1">
      <c r="A141" s="12"/>
      <c r="B141" s="216"/>
      <c r="C141" s="217"/>
      <c r="D141" s="218" t="s">
        <v>75</v>
      </c>
      <c r="E141" s="230" t="s">
        <v>267</v>
      </c>
      <c r="F141" s="230" t="s">
        <v>268</v>
      </c>
      <c r="G141" s="217"/>
      <c r="H141" s="217"/>
      <c r="I141" s="220"/>
      <c r="J141" s="231">
        <f>BK141</f>
        <v>0</v>
      </c>
      <c r="K141" s="217"/>
      <c r="L141" s="222"/>
      <c r="M141" s="223"/>
      <c r="N141" s="224"/>
      <c r="O141" s="224"/>
      <c r="P141" s="225">
        <f>SUM(P142:P144)</f>
        <v>0</v>
      </c>
      <c r="Q141" s="224"/>
      <c r="R141" s="225">
        <f>SUM(R142:R144)</f>
        <v>0.00054000000000000012</v>
      </c>
      <c r="S141" s="224"/>
      <c r="T141" s="226">
        <f>SUM(T142:T144)</f>
        <v>0.055579999999999997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7" t="s">
        <v>86</v>
      </c>
      <c r="AT141" s="228" t="s">
        <v>75</v>
      </c>
      <c r="AU141" s="228" t="s">
        <v>84</v>
      </c>
      <c r="AY141" s="227" t="s">
        <v>139</v>
      </c>
      <c r="BK141" s="229">
        <f>SUM(BK142:BK144)</f>
        <v>0</v>
      </c>
    </row>
    <row r="142" s="2" customFormat="1" ht="24" customHeight="1">
      <c r="A142" s="35"/>
      <c r="B142" s="36"/>
      <c r="C142" s="232" t="s">
        <v>241</v>
      </c>
      <c r="D142" s="232" t="s">
        <v>142</v>
      </c>
      <c r="E142" s="233" t="s">
        <v>270</v>
      </c>
      <c r="F142" s="234" t="s">
        <v>271</v>
      </c>
      <c r="G142" s="235" t="s">
        <v>166</v>
      </c>
      <c r="H142" s="236">
        <v>6</v>
      </c>
      <c r="I142" s="237"/>
      <c r="J142" s="238">
        <f>ROUND(I142*H142,2)</f>
        <v>0</v>
      </c>
      <c r="K142" s="234" t="s">
        <v>146</v>
      </c>
      <c r="L142" s="41"/>
      <c r="M142" s="239" t="s">
        <v>1</v>
      </c>
      <c r="N142" s="240" t="s">
        <v>41</v>
      </c>
      <c r="O142" s="88"/>
      <c r="P142" s="241">
        <f>O142*H142</f>
        <v>0</v>
      </c>
      <c r="Q142" s="241">
        <v>8.0000000000000007E-05</v>
      </c>
      <c r="R142" s="241">
        <f>Q142*H142</f>
        <v>0.00048000000000000007</v>
      </c>
      <c r="S142" s="241">
        <v>0.0090799999999999995</v>
      </c>
      <c r="T142" s="242">
        <f>S142*H142</f>
        <v>0.054480000000000001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3" t="s">
        <v>147</v>
      </c>
      <c r="AT142" s="243" t="s">
        <v>142</v>
      </c>
      <c r="AU142" s="243" t="s">
        <v>86</v>
      </c>
      <c r="AY142" s="14" t="s">
        <v>139</v>
      </c>
      <c r="BE142" s="244">
        <f>IF(N142="základní",J142,0)</f>
        <v>0</v>
      </c>
      <c r="BF142" s="244">
        <f>IF(N142="snížená",J142,0)</f>
        <v>0</v>
      </c>
      <c r="BG142" s="244">
        <f>IF(N142="zákl. přenesená",J142,0)</f>
        <v>0</v>
      </c>
      <c r="BH142" s="244">
        <f>IF(N142="sníž. přenesená",J142,0)</f>
        <v>0</v>
      </c>
      <c r="BI142" s="244">
        <f>IF(N142="nulová",J142,0)</f>
        <v>0</v>
      </c>
      <c r="BJ142" s="14" t="s">
        <v>84</v>
      </c>
      <c r="BK142" s="244">
        <f>ROUND(I142*H142,2)</f>
        <v>0</v>
      </c>
      <c r="BL142" s="14" t="s">
        <v>147</v>
      </c>
      <c r="BM142" s="243" t="s">
        <v>432</v>
      </c>
    </row>
    <row r="143" s="2" customFormat="1" ht="24" customHeight="1">
      <c r="A143" s="35"/>
      <c r="B143" s="36"/>
      <c r="C143" s="232" t="s">
        <v>247</v>
      </c>
      <c r="D143" s="232" t="s">
        <v>142</v>
      </c>
      <c r="E143" s="233" t="s">
        <v>274</v>
      </c>
      <c r="F143" s="234" t="s">
        <v>275</v>
      </c>
      <c r="G143" s="235" t="s">
        <v>166</v>
      </c>
      <c r="H143" s="236">
        <v>1</v>
      </c>
      <c r="I143" s="237"/>
      <c r="J143" s="238">
        <f>ROUND(I143*H143,2)</f>
        <v>0</v>
      </c>
      <c r="K143" s="234" t="s">
        <v>146</v>
      </c>
      <c r="L143" s="41"/>
      <c r="M143" s="239" t="s">
        <v>1</v>
      </c>
      <c r="N143" s="240" t="s">
        <v>41</v>
      </c>
      <c r="O143" s="88"/>
      <c r="P143" s="241">
        <f>O143*H143</f>
        <v>0</v>
      </c>
      <c r="Q143" s="241">
        <v>6.0000000000000002E-05</v>
      </c>
      <c r="R143" s="241">
        <f>Q143*H143</f>
        <v>6.0000000000000002E-05</v>
      </c>
      <c r="S143" s="241">
        <v>0.0011000000000000001</v>
      </c>
      <c r="T143" s="242">
        <f>S143*H143</f>
        <v>0.0011000000000000001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3" t="s">
        <v>147</v>
      </c>
      <c r="AT143" s="243" t="s">
        <v>142</v>
      </c>
      <c r="AU143" s="243" t="s">
        <v>86</v>
      </c>
      <c r="AY143" s="14" t="s">
        <v>139</v>
      </c>
      <c r="BE143" s="244">
        <f>IF(N143="základní",J143,0)</f>
        <v>0</v>
      </c>
      <c r="BF143" s="244">
        <f>IF(N143="snížená",J143,0)</f>
        <v>0</v>
      </c>
      <c r="BG143" s="244">
        <f>IF(N143="zákl. přenesená",J143,0)</f>
        <v>0</v>
      </c>
      <c r="BH143" s="244">
        <f>IF(N143="sníž. přenesená",J143,0)</f>
        <v>0</v>
      </c>
      <c r="BI143" s="244">
        <f>IF(N143="nulová",J143,0)</f>
        <v>0</v>
      </c>
      <c r="BJ143" s="14" t="s">
        <v>84</v>
      </c>
      <c r="BK143" s="244">
        <f>ROUND(I143*H143,2)</f>
        <v>0</v>
      </c>
      <c r="BL143" s="14" t="s">
        <v>147</v>
      </c>
      <c r="BM143" s="243" t="s">
        <v>433</v>
      </c>
    </row>
    <row r="144" s="2" customFormat="1" ht="24" customHeight="1">
      <c r="A144" s="35"/>
      <c r="B144" s="36"/>
      <c r="C144" s="232" t="s">
        <v>263</v>
      </c>
      <c r="D144" s="232" t="s">
        <v>142</v>
      </c>
      <c r="E144" s="233" t="s">
        <v>298</v>
      </c>
      <c r="F144" s="234" t="s">
        <v>299</v>
      </c>
      <c r="G144" s="235" t="s">
        <v>155</v>
      </c>
      <c r="H144" s="236">
        <v>0.056000000000000001</v>
      </c>
      <c r="I144" s="237"/>
      <c r="J144" s="238">
        <f>ROUND(I144*H144,2)</f>
        <v>0</v>
      </c>
      <c r="K144" s="234" t="s">
        <v>146</v>
      </c>
      <c r="L144" s="41"/>
      <c r="M144" s="239" t="s">
        <v>1</v>
      </c>
      <c r="N144" s="240" t="s">
        <v>41</v>
      </c>
      <c r="O144" s="88"/>
      <c r="P144" s="241">
        <f>O144*H144</f>
        <v>0</v>
      </c>
      <c r="Q144" s="241">
        <v>0</v>
      </c>
      <c r="R144" s="241">
        <f>Q144*H144</f>
        <v>0</v>
      </c>
      <c r="S144" s="241">
        <v>0</v>
      </c>
      <c r="T144" s="24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3" t="s">
        <v>147</v>
      </c>
      <c r="AT144" s="243" t="s">
        <v>142</v>
      </c>
      <c r="AU144" s="243" t="s">
        <v>86</v>
      </c>
      <c r="AY144" s="14" t="s">
        <v>139</v>
      </c>
      <c r="BE144" s="244">
        <f>IF(N144="základní",J144,0)</f>
        <v>0</v>
      </c>
      <c r="BF144" s="244">
        <f>IF(N144="snížená",J144,0)</f>
        <v>0</v>
      </c>
      <c r="BG144" s="244">
        <f>IF(N144="zákl. přenesená",J144,0)</f>
        <v>0</v>
      </c>
      <c r="BH144" s="244">
        <f>IF(N144="sníž. přenesená",J144,0)</f>
        <v>0</v>
      </c>
      <c r="BI144" s="244">
        <f>IF(N144="nulová",J144,0)</f>
        <v>0</v>
      </c>
      <c r="BJ144" s="14" t="s">
        <v>84</v>
      </c>
      <c r="BK144" s="244">
        <f>ROUND(I144*H144,2)</f>
        <v>0</v>
      </c>
      <c r="BL144" s="14" t="s">
        <v>147</v>
      </c>
      <c r="BM144" s="243" t="s">
        <v>434</v>
      </c>
    </row>
    <row r="145" s="12" customFormat="1" ht="22.8" customHeight="1">
      <c r="A145" s="12"/>
      <c r="B145" s="216"/>
      <c r="C145" s="217"/>
      <c r="D145" s="218" t="s">
        <v>75</v>
      </c>
      <c r="E145" s="230" t="s">
        <v>301</v>
      </c>
      <c r="F145" s="230" t="s">
        <v>302</v>
      </c>
      <c r="G145" s="217"/>
      <c r="H145" s="217"/>
      <c r="I145" s="220"/>
      <c r="J145" s="231">
        <f>BK145</f>
        <v>0</v>
      </c>
      <c r="K145" s="217"/>
      <c r="L145" s="222"/>
      <c r="M145" s="223"/>
      <c r="N145" s="224"/>
      <c r="O145" s="224"/>
      <c r="P145" s="225">
        <f>P146</f>
        <v>0</v>
      </c>
      <c r="Q145" s="224"/>
      <c r="R145" s="225">
        <f>R146</f>
        <v>0</v>
      </c>
      <c r="S145" s="224"/>
      <c r="T145" s="226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7" t="s">
        <v>86</v>
      </c>
      <c r="AT145" s="228" t="s">
        <v>75</v>
      </c>
      <c r="AU145" s="228" t="s">
        <v>84</v>
      </c>
      <c r="AY145" s="227" t="s">
        <v>139</v>
      </c>
      <c r="BK145" s="229">
        <f>BK146</f>
        <v>0</v>
      </c>
    </row>
    <row r="146" s="2" customFormat="1" ht="16.5" customHeight="1">
      <c r="A146" s="35"/>
      <c r="B146" s="36"/>
      <c r="C146" s="232" t="s">
        <v>273</v>
      </c>
      <c r="D146" s="232" t="s">
        <v>142</v>
      </c>
      <c r="E146" s="233" t="s">
        <v>304</v>
      </c>
      <c r="F146" s="234" t="s">
        <v>305</v>
      </c>
      <c r="G146" s="235" t="s">
        <v>306</v>
      </c>
      <c r="H146" s="236">
        <v>250</v>
      </c>
      <c r="I146" s="237"/>
      <c r="J146" s="238">
        <f>ROUND(I146*H146,2)</f>
        <v>0</v>
      </c>
      <c r="K146" s="234" t="s">
        <v>146</v>
      </c>
      <c r="L146" s="41"/>
      <c r="M146" s="239" t="s">
        <v>1</v>
      </c>
      <c r="N146" s="240" t="s">
        <v>41</v>
      </c>
      <c r="O146" s="88"/>
      <c r="P146" s="241">
        <f>O146*H146</f>
        <v>0</v>
      </c>
      <c r="Q146" s="241">
        <v>0</v>
      </c>
      <c r="R146" s="241">
        <f>Q146*H146</f>
        <v>0</v>
      </c>
      <c r="S146" s="241">
        <v>0</v>
      </c>
      <c r="T146" s="24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3" t="s">
        <v>147</v>
      </c>
      <c r="AT146" s="243" t="s">
        <v>142</v>
      </c>
      <c r="AU146" s="243" t="s">
        <v>86</v>
      </c>
      <c r="AY146" s="14" t="s">
        <v>139</v>
      </c>
      <c r="BE146" s="244">
        <f>IF(N146="základní",J146,0)</f>
        <v>0</v>
      </c>
      <c r="BF146" s="244">
        <f>IF(N146="snížená",J146,0)</f>
        <v>0</v>
      </c>
      <c r="BG146" s="244">
        <f>IF(N146="zákl. přenesená",J146,0)</f>
        <v>0</v>
      </c>
      <c r="BH146" s="244">
        <f>IF(N146="sníž. přenesená",J146,0)</f>
        <v>0</v>
      </c>
      <c r="BI146" s="244">
        <f>IF(N146="nulová",J146,0)</f>
        <v>0</v>
      </c>
      <c r="BJ146" s="14" t="s">
        <v>84</v>
      </c>
      <c r="BK146" s="244">
        <f>ROUND(I146*H146,2)</f>
        <v>0</v>
      </c>
      <c r="BL146" s="14" t="s">
        <v>147</v>
      </c>
      <c r="BM146" s="243" t="s">
        <v>435</v>
      </c>
    </row>
    <row r="147" s="12" customFormat="1" ht="22.8" customHeight="1">
      <c r="A147" s="12"/>
      <c r="B147" s="216"/>
      <c r="C147" s="217"/>
      <c r="D147" s="218" t="s">
        <v>75</v>
      </c>
      <c r="E147" s="230" t="s">
        <v>314</v>
      </c>
      <c r="F147" s="230" t="s">
        <v>315</v>
      </c>
      <c r="G147" s="217"/>
      <c r="H147" s="217"/>
      <c r="I147" s="220"/>
      <c r="J147" s="231">
        <f>BK147</f>
        <v>0</v>
      </c>
      <c r="K147" s="217"/>
      <c r="L147" s="222"/>
      <c r="M147" s="223"/>
      <c r="N147" s="224"/>
      <c r="O147" s="224"/>
      <c r="P147" s="225">
        <f>SUM(P148:P151)</f>
        <v>0</v>
      </c>
      <c r="Q147" s="224"/>
      <c r="R147" s="225">
        <f>SUM(R148:R151)</f>
        <v>0</v>
      </c>
      <c r="S147" s="224"/>
      <c r="T147" s="226">
        <f>SUM(T148:T151)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7" t="s">
        <v>86</v>
      </c>
      <c r="AT147" s="228" t="s">
        <v>75</v>
      </c>
      <c r="AU147" s="228" t="s">
        <v>84</v>
      </c>
      <c r="AY147" s="227" t="s">
        <v>139</v>
      </c>
      <c r="BK147" s="229">
        <f>SUM(BK148:BK151)</f>
        <v>0</v>
      </c>
    </row>
    <row r="148" s="2" customFormat="1" ht="16.5" customHeight="1">
      <c r="A148" s="35"/>
      <c r="B148" s="36"/>
      <c r="C148" s="232" t="s">
        <v>281</v>
      </c>
      <c r="D148" s="232" t="s">
        <v>142</v>
      </c>
      <c r="E148" s="233" t="s">
        <v>317</v>
      </c>
      <c r="F148" s="234" t="s">
        <v>318</v>
      </c>
      <c r="G148" s="235" t="s">
        <v>319</v>
      </c>
      <c r="H148" s="236">
        <v>12</v>
      </c>
      <c r="I148" s="237"/>
      <c r="J148" s="238">
        <f>ROUND(I148*H148,2)</f>
        <v>0</v>
      </c>
      <c r="K148" s="234" t="s">
        <v>1</v>
      </c>
      <c r="L148" s="41"/>
      <c r="M148" s="239" t="s">
        <v>1</v>
      </c>
      <c r="N148" s="240" t="s">
        <v>41</v>
      </c>
      <c r="O148" s="88"/>
      <c r="P148" s="241">
        <f>O148*H148</f>
        <v>0</v>
      </c>
      <c r="Q148" s="241">
        <v>0</v>
      </c>
      <c r="R148" s="241">
        <f>Q148*H148</f>
        <v>0</v>
      </c>
      <c r="S148" s="241">
        <v>0</v>
      </c>
      <c r="T148" s="24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3" t="s">
        <v>147</v>
      </c>
      <c r="AT148" s="243" t="s">
        <v>142</v>
      </c>
      <c r="AU148" s="243" t="s">
        <v>86</v>
      </c>
      <c r="AY148" s="14" t="s">
        <v>139</v>
      </c>
      <c r="BE148" s="244">
        <f>IF(N148="základní",J148,0)</f>
        <v>0</v>
      </c>
      <c r="BF148" s="244">
        <f>IF(N148="snížená",J148,0)</f>
        <v>0</v>
      </c>
      <c r="BG148" s="244">
        <f>IF(N148="zákl. přenesená",J148,0)</f>
        <v>0</v>
      </c>
      <c r="BH148" s="244">
        <f>IF(N148="sníž. přenesená",J148,0)</f>
        <v>0</v>
      </c>
      <c r="BI148" s="244">
        <f>IF(N148="nulová",J148,0)</f>
        <v>0</v>
      </c>
      <c r="BJ148" s="14" t="s">
        <v>84</v>
      </c>
      <c r="BK148" s="244">
        <f>ROUND(I148*H148,2)</f>
        <v>0</v>
      </c>
      <c r="BL148" s="14" t="s">
        <v>147</v>
      </c>
      <c r="BM148" s="243" t="s">
        <v>436</v>
      </c>
    </row>
    <row r="149" s="2" customFormat="1" ht="24" customHeight="1">
      <c r="A149" s="35"/>
      <c r="B149" s="36"/>
      <c r="C149" s="232" t="s">
        <v>289</v>
      </c>
      <c r="D149" s="232" t="s">
        <v>142</v>
      </c>
      <c r="E149" s="233" t="s">
        <v>322</v>
      </c>
      <c r="F149" s="234" t="s">
        <v>323</v>
      </c>
      <c r="G149" s="235" t="s">
        <v>324</v>
      </c>
      <c r="H149" s="236">
        <v>0.0030000000000000001</v>
      </c>
      <c r="I149" s="237"/>
      <c r="J149" s="238">
        <f>ROUND(I149*H149,2)</f>
        <v>0</v>
      </c>
      <c r="K149" s="234" t="s">
        <v>1</v>
      </c>
      <c r="L149" s="41"/>
      <c r="M149" s="239" t="s">
        <v>1</v>
      </c>
      <c r="N149" s="240" t="s">
        <v>41</v>
      </c>
      <c r="O149" s="88"/>
      <c r="P149" s="241">
        <f>O149*H149</f>
        <v>0</v>
      </c>
      <c r="Q149" s="241">
        <v>0</v>
      </c>
      <c r="R149" s="241">
        <f>Q149*H149</f>
        <v>0</v>
      </c>
      <c r="S149" s="241">
        <v>0</v>
      </c>
      <c r="T149" s="24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3" t="s">
        <v>147</v>
      </c>
      <c r="AT149" s="243" t="s">
        <v>142</v>
      </c>
      <c r="AU149" s="243" t="s">
        <v>86</v>
      </c>
      <c r="AY149" s="14" t="s">
        <v>139</v>
      </c>
      <c r="BE149" s="244">
        <f>IF(N149="základní",J149,0)</f>
        <v>0</v>
      </c>
      <c r="BF149" s="244">
        <f>IF(N149="snížená",J149,0)</f>
        <v>0</v>
      </c>
      <c r="BG149" s="244">
        <f>IF(N149="zákl. přenesená",J149,0)</f>
        <v>0</v>
      </c>
      <c r="BH149" s="244">
        <f>IF(N149="sníž. přenesená",J149,0)</f>
        <v>0</v>
      </c>
      <c r="BI149" s="244">
        <f>IF(N149="nulová",J149,0)</f>
        <v>0</v>
      </c>
      <c r="BJ149" s="14" t="s">
        <v>84</v>
      </c>
      <c r="BK149" s="244">
        <f>ROUND(I149*H149,2)</f>
        <v>0</v>
      </c>
      <c r="BL149" s="14" t="s">
        <v>147</v>
      </c>
      <c r="BM149" s="243" t="s">
        <v>437</v>
      </c>
    </row>
    <row r="150" s="2" customFormat="1" ht="24" customHeight="1">
      <c r="A150" s="35"/>
      <c r="B150" s="36"/>
      <c r="C150" s="232" t="s">
        <v>293</v>
      </c>
      <c r="D150" s="232" t="s">
        <v>142</v>
      </c>
      <c r="E150" s="233" t="s">
        <v>327</v>
      </c>
      <c r="F150" s="234" t="s">
        <v>328</v>
      </c>
      <c r="G150" s="235" t="s">
        <v>324</v>
      </c>
      <c r="H150" s="236">
        <v>0.51500000000000001</v>
      </c>
      <c r="I150" s="237"/>
      <c r="J150" s="238">
        <f>ROUND(I150*H150,2)</f>
        <v>0</v>
      </c>
      <c r="K150" s="234" t="s">
        <v>1</v>
      </c>
      <c r="L150" s="41"/>
      <c r="M150" s="239" t="s">
        <v>1</v>
      </c>
      <c r="N150" s="240" t="s">
        <v>41</v>
      </c>
      <c r="O150" s="88"/>
      <c r="P150" s="241">
        <f>O150*H150</f>
        <v>0</v>
      </c>
      <c r="Q150" s="241">
        <v>0</v>
      </c>
      <c r="R150" s="241">
        <f>Q150*H150</f>
        <v>0</v>
      </c>
      <c r="S150" s="241">
        <v>0</v>
      </c>
      <c r="T150" s="24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3" t="s">
        <v>329</v>
      </c>
      <c r="AT150" s="243" t="s">
        <v>142</v>
      </c>
      <c r="AU150" s="243" t="s">
        <v>86</v>
      </c>
      <c r="AY150" s="14" t="s">
        <v>139</v>
      </c>
      <c r="BE150" s="244">
        <f>IF(N150="základní",J150,0)</f>
        <v>0</v>
      </c>
      <c r="BF150" s="244">
        <f>IF(N150="snížená",J150,0)</f>
        <v>0</v>
      </c>
      <c r="BG150" s="244">
        <f>IF(N150="zákl. přenesená",J150,0)</f>
        <v>0</v>
      </c>
      <c r="BH150" s="244">
        <f>IF(N150="sníž. přenesená",J150,0)</f>
        <v>0</v>
      </c>
      <c r="BI150" s="244">
        <f>IF(N150="nulová",J150,0)</f>
        <v>0</v>
      </c>
      <c r="BJ150" s="14" t="s">
        <v>84</v>
      </c>
      <c r="BK150" s="244">
        <f>ROUND(I150*H150,2)</f>
        <v>0</v>
      </c>
      <c r="BL150" s="14" t="s">
        <v>329</v>
      </c>
      <c r="BM150" s="243" t="s">
        <v>438</v>
      </c>
    </row>
    <row r="151" s="2" customFormat="1">
      <c r="A151" s="35"/>
      <c r="B151" s="36"/>
      <c r="C151" s="37"/>
      <c r="D151" s="245" t="s">
        <v>331</v>
      </c>
      <c r="E151" s="37"/>
      <c r="F151" s="246" t="s">
        <v>332</v>
      </c>
      <c r="G151" s="37"/>
      <c r="H151" s="37"/>
      <c r="I151" s="141"/>
      <c r="J151" s="37"/>
      <c r="K151" s="37"/>
      <c r="L151" s="41"/>
      <c r="M151" s="247"/>
      <c r="N151" s="248"/>
      <c r="O151" s="249"/>
      <c r="P151" s="249"/>
      <c r="Q151" s="249"/>
      <c r="R151" s="249"/>
      <c r="S151" s="249"/>
      <c r="T151" s="250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331</v>
      </c>
      <c r="AU151" s="14" t="s">
        <v>86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180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gtr3ReGP3o2Tgy2EoHNwLYwgwRZ9ieLBiiLStOfzzfeEg/Ffv/KFrCY08WbsLh8ncqy3vBTMyPF278HjINmVLQ==" hashValue="TBU4UB4FRjgObrwRJmPsAdnFcmkJdZr2/wzg8lLU89PWA59HeUFtBG4qWBKcuJZJdLqqordwRWdLOoLj76X4zw==" algorithmName="SHA-512" password="CC35"/>
  <autoFilter ref="C122:K15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3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86</v>
      </c>
    </row>
    <row r="4" s="1" customFormat="1" ht="24.96" customHeight="1">
      <c r="B4" s="17"/>
      <c r="D4" s="137" t="s">
        <v>105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25.5" customHeight="1">
      <c r="B7" s="17"/>
      <c r="E7" s="140" t="str">
        <f>'Rekapitulace stavby'!K6</f>
        <v>Gymnázium Blansko - rekonstrukce, rozvodů teplé a studené vody, odpadů,topné soustavy a kotelny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106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27" customHeight="1">
      <c r="A9" s="35"/>
      <c r="B9" s="41"/>
      <c r="C9" s="35"/>
      <c r="D9" s="35"/>
      <c r="E9" s="142" t="s">
        <v>439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24. 9. 2019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21</v>
      </c>
      <c r="F15" s="35"/>
      <c r="G15" s="35"/>
      <c r="H15" s="35"/>
      <c r="I15" s="144" t="s">
        <v>26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27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29</v>
      </c>
      <c r="E20" s="35"/>
      <c r="F20" s="35"/>
      <c r="G20" s="35"/>
      <c r="H20" s="35"/>
      <c r="I20" s="144" t="s">
        <v>25</v>
      </c>
      <c r="J20" s="143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30</v>
      </c>
      <c r="F21" s="35"/>
      <c r="G21" s="35"/>
      <c r="H21" s="35"/>
      <c r="I21" s="144" t="s">
        <v>26</v>
      </c>
      <c r="J21" s="143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32</v>
      </c>
      <c r="E23" s="35"/>
      <c r="F23" s="35"/>
      <c r="G23" s="35"/>
      <c r="H23" s="35"/>
      <c r="I23" s="144" t="s">
        <v>25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33</v>
      </c>
      <c r="F24" s="35"/>
      <c r="G24" s="35"/>
      <c r="H24" s="35"/>
      <c r="I24" s="144" t="s">
        <v>26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34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440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36</v>
      </c>
      <c r="E30" s="35"/>
      <c r="F30" s="35"/>
      <c r="G30" s="35"/>
      <c r="H30" s="35"/>
      <c r="I30" s="141"/>
      <c r="J30" s="154">
        <f>ROUND(J122,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38</v>
      </c>
      <c r="G32" s="35"/>
      <c r="H32" s="35"/>
      <c r="I32" s="156" t="s">
        <v>37</v>
      </c>
      <c r="J32" s="155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40</v>
      </c>
      <c r="E33" s="139" t="s">
        <v>41</v>
      </c>
      <c r="F33" s="158">
        <f>ROUND((SUM(BE122:BE152)),  2)</f>
        <v>0</v>
      </c>
      <c r="G33" s="35"/>
      <c r="H33" s="35"/>
      <c r="I33" s="159">
        <v>0.20999999999999999</v>
      </c>
      <c r="J33" s="158">
        <f>ROUND(((SUM(BE122:BE152))*I33),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42</v>
      </c>
      <c r="F34" s="158">
        <f>ROUND((SUM(BF122:BF152)),  2)</f>
        <v>0</v>
      </c>
      <c r="G34" s="35"/>
      <c r="H34" s="35"/>
      <c r="I34" s="159">
        <v>0.14999999999999999</v>
      </c>
      <c r="J34" s="158">
        <f>ROUND(((SUM(BF122:BF152))*I34),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43</v>
      </c>
      <c r="F35" s="158">
        <f>ROUND((SUM(BG122:BG152)),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44</v>
      </c>
      <c r="F36" s="158">
        <f>ROUND((SUM(BH122:BH152)),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8">
        <f>ROUND((SUM(BI122:BI152)),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46</v>
      </c>
      <c r="E39" s="162"/>
      <c r="F39" s="162"/>
      <c r="G39" s="163" t="s">
        <v>47</v>
      </c>
      <c r="H39" s="164" t="s">
        <v>48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49</v>
      </c>
      <c r="E50" s="169"/>
      <c r="F50" s="169"/>
      <c r="G50" s="168" t="s">
        <v>50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51</v>
      </c>
      <c r="E61" s="172"/>
      <c r="F61" s="173" t="s">
        <v>52</v>
      </c>
      <c r="G61" s="171" t="s">
        <v>51</v>
      </c>
      <c r="H61" s="172"/>
      <c r="I61" s="174"/>
      <c r="J61" s="175" t="s">
        <v>52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53</v>
      </c>
      <c r="E65" s="176"/>
      <c r="F65" s="176"/>
      <c r="G65" s="168" t="s">
        <v>54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51</v>
      </c>
      <c r="E76" s="172"/>
      <c r="F76" s="173" t="s">
        <v>52</v>
      </c>
      <c r="G76" s="171" t="s">
        <v>51</v>
      </c>
      <c r="H76" s="172"/>
      <c r="I76" s="174"/>
      <c r="J76" s="175" t="s">
        <v>52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109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5.5" customHeight="1">
      <c r="A85" s="35"/>
      <c r="B85" s="36"/>
      <c r="C85" s="37"/>
      <c r="D85" s="37"/>
      <c r="E85" s="184" t="str">
        <f>E7</f>
        <v>Gymnázium Blansko - rekonstrukce, rozvodů teplé a studené vody, odpadů,topné soustavy a kotelny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27" customHeight="1">
      <c r="A87" s="35"/>
      <c r="B87" s="36"/>
      <c r="C87" s="37"/>
      <c r="D87" s="37"/>
      <c r="E87" s="73" t="str">
        <f>E9</f>
        <v xml:space="preserve">160519_D_ZTI-SO02 - Gymnázium Blansko - rekonstrukce rozvodů teplé a studené vody, odpadů, topné soustavy a kotelny 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Gymnázium Blansko, příspěvková organizace,Seifert </v>
      </c>
      <c r="G89" s="37"/>
      <c r="H89" s="37"/>
      <c r="I89" s="144" t="s">
        <v>22</v>
      </c>
      <c r="J89" s="76" t="str">
        <f>IF(J12="","",J12)</f>
        <v>24. 9. 2019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7.9" customHeight="1">
      <c r="A91" s="35"/>
      <c r="B91" s="36"/>
      <c r="C91" s="29" t="s">
        <v>24</v>
      </c>
      <c r="D91" s="37"/>
      <c r="E91" s="37"/>
      <c r="F91" s="24" t="str">
        <f>E15</f>
        <v xml:space="preserve">Gymnázium Blansko, příspěvková organizace,Seifert </v>
      </c>
      <c r="G91" s="37"/>
      <c r="H91" s="37"/>
      <c r="I91" s="144" t="s">
        <v>29</v>
      </c>
      <c r="J91" s="33" t="str">
        <f>E21</f>
        <v>V-PROJEKT Prostějov, v.o.s.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144" t="s">
        <v>32</v>
      </c>
      <c r="J92" s="33" t="str">
        <f>E24</f>
        <v>Jungmann Adam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110</v>
      </c>
      <c r="D94" s="186"/>
      <c r="E94" s="186"/>
      <c r="F94" s="186"/>
      <c r="G94" s="186"/>
      <c r="H94" s="186"/>
      <c r="I94" s="187"/>
      <c r="J94" s="188" t="s">
        <v>111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112</v>
      </c>
      <c r="D96" s="37"/>
      <c r="E96" s="37"/>
      <c r="F96" s="37"/>
      <c r="G96" s="37"/>
      <c r="H96" s="37"/>
      <c r="I96" s="141"/>
      <c r="J96" s="107">
        <f>J122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113</v>
      </c>
    </row>
    <row r="97" s="9" customFormat="1" ht="24.96" customHeight="1">
      <c r="A97" s="9"/>
      <c r="B97" s="190"/>
      <c r="C97" s="191"/>
      <c r="D97" s="192" t="s">
        <v>441</v>
      </c>
      <c r="E97" s="193"/>
      <c r="F97" s="193"/>
      <c r="G97" s="193"/>
      <c r="H97" s="193"/>
      <c r="I97" s="194"/>
      <c r="J97" s="195">
        <f>J123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115</v>
      </c>
      <c r="E98" s="200"/>
      <c r="F98" s="200"/>
      <c r="G98" s="200"/>
      <c r="H98" s="200"/>
      <c r="I98" s="201"/>
      <c r="J98" s="202">
        <f>J124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442</v>
      </c>
      <c r="E99" s="200"/>
      <c r="F99" s="200"/>
      <c r="G99" s="200"/>
      <c r="H99" s="200"/>
      <c r="I99" s="201"/>
      <c r="J99" s="202">
        <f>J127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116</v>
      </c>
      <c r="E100" s="200"/>
      <c r="F100" s="200"/>
      <c r="G100" s="200"/>
      <c r="H100" s="200"/>
      <c r="I100" s="201"/>
      <c r="J100" s="202">
        <f>J131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335</v>
      </c>
      <c r="E101" s="200"/>
      <c r="F101" s="200"/>
      <c r="G101" s="200"/>
      <c r="H101" s="200"/>
      <c r="I101" s="201"/>
      <c r="J101" s="202">
        <f>J139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124</v>
      </c>
      <c r="E102" s="200"/>
      <c r="F102" s="200"/>
      <c r="G102" s="200"/>
      <c r="H102" s="200"/>
      <c r="I102" s="201"/>
      <c r="J102" s="202">
        <f>J146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141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180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183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125</v>
      </c>
      <c r="D109" s="37"/>
      <c r="E109" s="37"/>
      <c r="F109" s="37"/>
      <c r="G109" s="37"/>
      <c r="H109" s="37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5.5" customHeight="1">
      <c r="A112" s="35"/>
      <c r="B112" s="36"/>
      <c r="C112" s="37"/>
      <c r="D112" s="37"/>
      <c r="E112" s="184" t="str">
        <f>E7</f>
        <v>Gymnázium Blansko - rekonstrukce, rozvodů teplé a studené vody, odpadů,topné soustavy a kotelny</v>
      </c>
      <c r="F112" s="29"/>
      <c r="G112" s="29"/>
      <c r="H112" s="29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106</v>
      </c>
      <c r="D113" s="37"/>
      <c r="E113" s="37"/>
      <c r="F113" s="37"/>
      <c r="G113" s="37"/>
      <c r="H113" s="37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7" customHeight="1">
      <c r="A114" s="35"/>
      <c r="B114" s="36"/>
      <c r="C114" s="37"/>
      <c r="D114" s="37"/>
      <c r="E114" s="73" t="str">
        <f>E9</f>
        <v xml:space="preserve">160519_D_ZTI-SO02 - Gymnázium Blansko - rekonstrukce rozvodů teplé a studené vody, odpadů, topné soustavy a kotelny </v>
      </c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F12</f>
        <v xml:space="preserve">Gymnázium Blansko, příspěvková organizace,Seifert </v>
      </c>
      <c r="G116" s="37"/>
      <c r="H116" s="37"/>
      <c r="I116" s="144" t="s">
        <v>22</v>
      </c>
      <c r="J116" s="76" t="str">
        <f>IF(J12="","",J12)</f>
        <v>24. 9. 2019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14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7.9" customHeight="1">
      <c r="A118" s="35"/>
      <c r="B118" s="36"/>
      <c r="C118" s="29" t="s">
        <v>24</v>
      </c>
      <c r="D118" s="37"/>
      <c r="E118" s="37"/>
      <c r="F118" s="24" t="str">
        <f>E15</f>
        <v xml:space="preserve">Gymnázium Blansko, příspěvková organizace,Seifert </v>
      </c>
      <c r="G118" s="37"/>
      <c r="H118" s="37"/>
      <c r="I118" s="144" t="s">
        <v>29</v>
      </c>
      <c r="J118" s="33" t="str">
        <f>E21</f>
        <v>V-PROJEKT Prostějov, v.o.s.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27</v>
      </c>
      <c r="D119" s="37"/>
      <c r="E119" s="37"/>
      <c r="F119" s="24" t="str">
        <f>IF(E18="","",E18)</f>
        <v>Vyplň údaj</v>
      </c>
      <c r="G119" s="37"/>
      <c r="H119" s="37"/>
      <c r="I119" s="144" t="s">
        <v>32</v>
      </c>
      <c r="J119" s="33" t="str">
        <f>E24</f>
        <v>Jungmann Adam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14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204"/>
      <c r="B121" s="205"/>
      <c r="C121" s="206" t="s">
        <v>126</v>
      </c>
      <c r="D121" s="207" t="s">
        <v>61</v>
      </c>
      <c r="E121" s="207" t="s">
        <v>57</v>
      </c>
      <c r="F121" s="207" t="s">
        <v>58</v>
      </c>
      <c r="G121" s="207" t="s">
        <v>127</v>
      </c>
      <c r="H121" s="207" t="s">
        <v>128</v>
      </c>
      <c r="I121" s="208" t="s">
        <v>129</v>
      </c>
      <c r="J121" s="207" t="s">
        <v>111</v>
      </c>
      <c r="K121" s="209" t="s">
        <v>130</v>
      </c>
      <c r="L121" s="210"/>
      <c r="M121" s="97" t="s">
        <v>1</v>
      </c>
      <c r="N121" s="98" t="s">
        <v>40</v>
      </c>
      <c r="O121" s="98" t="s">
        <v>131</v>
      </c>
      <c r="P121" s="98" t="s">
        <v>132</v>
      </c>
      <c r="Q121" s="98" t="s">
        <v>133</v>
      </c>
      <c r="R121" s="98" t="s">
        <v>134</v>
      </c>
      <c r="S121" s="98" t="s">
        <v>135</v>
      </c>
      <c r="T121" s="99" t="s">
        <v>136</v>
      </c>
      <c r="U121" s="204"/>
      <c r="V121" s="204"/>
      <c r="W121" s="204"/>
      <c r="X121" s="204"/>
      <c r="Y121" s="204"/>
      <c r="Z121" s="204"/>
      <c r="AA121" s="204"/>
      <c r="AB121" s="204"/>
      <c r="AC121" s="204"/>
      <c r="AD121" s="204"/>
      <c r="AE121" s="204"/>
    </row>
    <row r="122" s="2" customFormat="1" ht="22.8" customHeight="1">
      <c r="A122" s="35"/>
      <c r="B122" s="36"/>
      <c r="C122" s="104" t="s">
        <v>137</v>
      </c>
      <c r="D122" s="37"/>
      <c r="E122" s="37"/>
      <c r="F122" s="37"/>
      <c r="G122" s="37"/>
      <c r="H122" s="37"/>
      <c r="I122" s="141"/>
      <c r="J122" s="211">
        <f>BK122</f>
        <v>0</v>
      </c>
      <c r="K122" s="37"/>
      <c r="L122" s="41"/>
      <c r="M122" s="100"/>
      <c r="N122" s="212"/>
      <c r="O122" s="101"/>
      <c r="P122" s="213">
        <f>P123</f>
        <v>0</v>
      </c>
      <c r="Q122" s="101"/>
      <c r="R122" s="213">
        <f>R123</f>
        <v>0</v>
      </c>
      <c r="S122" s="101"/>
      <c r="T122" s="214">
        <f>T123</f>
        <v>4.1300699999999999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75</v>
      </c>
      <c r="AU122" s="14" t="s">
        <v>113</v>
      </c>
      <c r="BK122" s="215">
        <f>BK123</f>
        <v>0</v>
      </c>
    </row>
    <row r="123" s="12" customFormat="1" ht="25.92" customHeight="1">
      <c r="A123" s="12"/>
      <c r="B123" s="216"/>
      <c r="C123" s="217"/>
      <c r="D123" s="218" t="s">
        <v>75</v>
      </c>
      <c r="E123" s="219" t="s">
        <v>138</v>
      </c>
      <c r="F123" s="219" t="s">
        <v>443</v>
      </c>
      <c r="G123" s="217"/>
      <c r="H123" s="217"/>
      <c r="I123" s="220"/>
      <c r="J123" s="221">
        <f>BK123</f>
        <v>0</v>
      </c>
      <c r="K123" s="217"/>
      <c r="L123" s="222"/>
      <c r="M123" s="223"/>
      <c r="N123" s="224"/>
      <c r="O123" s="224"/>
      <c r="P123" s="225">
        <f>P124+P127+P131+P139+P146</f>
        <v>0</v>
      </c>
      <c r="Q123" s="224"/>
      <c r="R123" s="225">
        <f>R124+R127+R131+R139+R146</f>
        <v>0</v>
      </c>
      <c r="S123" s="224"/>
      <c r="T123" s="226">
        <f>T124+T127+T131+T139+T146</f>
        <v>4.1300699999999999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7" t="s">
        <v>86</v>
      </c>
      <c r="AT123" s="228" t="s">
        <v>75</v>
      </c>
      <c r="AU123" s="228" t="s">
        <v>76</v>
      </c>
      <c r="AY123" s="227" t="s">
        <v>139</v>
      </c>
      <c r="BK123" s="229">
        <f>BK124+BK127+BK131+BK139+BK146</f>
        <v>0</v>
      </c>
    </row>
    <row r="124" s="12" customFormat="1" ht="22.8" customHeight="1">
      <c r="A124" s="12"/>
      <c r="B124" s="216"/>
      <c r="C124" s="217"/>
      <c r="D124" s="218" t="s">
        <v>75</v>
      </c>
      <c r="E124" s="230" t="s">
        <v>140</v>
      </c>
      <c r="F124" s="230" t="s">
        <v>141</v>
      </c>
      <c r="G124" s="217"/>
      <c r="H124" s="217"/>
      <c r="I124" s="220"/>
      <c r="J124" s="231">
        <f>BK124</f>
        <v>0</v>
      </c>
      <c r="K124" s="217"/>
      <c r="L124" s="222"/>
      <c r="M124" s="223"/>
      <c r="N124" s="224"/>
      <c r="O124" s="224"/>
      <c r="P124" s="225">
        <f>SUM(P125:P126)</f>
        <v>0</v>
      </c>
      <c r="Q124" s="224"/>
      <c r="R124" s="225">
        <f>SUM(R125:R126)</f>
        <v>0</v>
      </c>
      <c r="S124" s="224"/>
      <c r="T124" s="226">
        <f>SUM(T125:T126)</f>
        <v>1.2026000000000001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7" t="s">
        <v>86</v>
      </c>
      <c r="AT124" s="228" t="s">
        <v>75</v>
      </c>
      <c r="AU124" s="228" t="s">
        <v>84</v>
      </c>
      <c r="AY124" s="227" t="s">
        <v>139</v>
      </c>
      <c r="BK124" s="229">
        <f>SUM(BK125:BK126)</f>
        <v>0</v>
      </c>
    </row>
    <row r="125" s="2" customFormat="1" ht="24" customHeight="1">
      <c r="A125" s="35"/>
      <c r="B125" s="36"/>
      <c r="C125" s="232" t="s">
        <v>84</v>
      </c>
      <c r="D125" s="232" t="s">
        <v>142</v>
      </c>
      <c r="E125" s="233" t="s">
        <v>149</v>
      </c>
      <c r="F125" s="234" t="s">
        <v>150</v>
      </c>
      <c r="G125" s="235" t="s">
        <v>145</v>
      </c>
      <c r="H125" s="236">
        <v>140</v>
      </c>
      <c r="I125" s="237"/>
      <c r="J125" s="238">
        <f>ROUND(I125*H125,2)</f>
        <v>0</v>
      </c>
      <c r="K125" s="234" t="s">
        <v>146</v>
      </c>
      <c r="L125" s="41"/>
      <c r="M125" s="239" t="s">
        <v>1</v>
      </c>
      <c r="N125" s="240" t="s">
        <v>41</v>
      </c>
      <c r="O125" s="88"/>
      <c r="P125" s="241">
        <f>O125*H125</f>
        <v>0</v>
      </c>
      <c r="Q125" s="241">
        <v>0</v>
      </c>
      <c r="R125" s="241">
        <f>Q125*H125</f>
        <v>0</v>
      </c>
      <c r="S125" s="241">
        <v>0.0085900000000000004</v>
      </c>
      <c r="T125" s="242">
        <f>S125*H125</f>
        <v>1.2026000000000001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43" t="s">
        <v>147</v>
      </c>
      <c r="AT125" s="243" t="s">
        <v>142</v>
      </c>
      <c r="AU125" s="243" t="s">
        <v>86</v>
      </c>
      <c r="AY125" s="14" t="s">
        <v>139</v>
      </c>
      <c r="BE125" s="244">
        <f>IF(N125="základní",J125,0)</f>
        <v>0</v>
      </c>
      <c r="BF125" s="244">
        <f>IF(N125="snížená",J125,0)</f>
        <v>0</v>
      </c>
      <c r="BG125" s="244">
        <f>IF(N125="zákl. přenesená",J125,0)</f>
        <v>0</v>
      </c>
      <c r="BH125" s="244">
        <f>IF(N125="sníž. přenesená",J125,0)</f>
        <v>0</v>
      </c>
      <c r="BI125" s="244">
        <f>IF(N125="nulová",J125,0)</f>
        <v>0</v>
      </c>
      <c r="BJ125" s="14" t="s">
        <v>84</v>
      </c>
      <c r="BK125" s="244">
        <f>ROUND(I125*H125,2)</f>
        <v>0</v>
      </c>
      <c r="BL125" s="14" t="s">
        <v>147</v>
      </c>
      <c r="BM125" s="243" t="s">
        <v>444</v>
      </c>
    </row>
    <row r="126" s="2" customFormat="1" ht="24" customHeight="1">
      <c r="A126" s="35"/>
      <c r="B126" s="36"/>
      <c r="C126" s="232" t="s">
        <v>247</v>
      </c>
      <c r="D126" s="232" t="s">
        <v>142</v>
      </c>
      <c r="E126" s="233" t="s">
        <v>445</v>
      </c>
      <c r="F126" s="234" t="s">
        <v>446</v>
      </c>
      <c r="G126" s="235" t="s">
        <v>155</v>
      </c>
      <c r="H126" s="236">
        <v>1.2030000000000001</v>
      </c>
      <c r="I126" s="237"/>
      <c r="J126" s="238">
        <f>ROUND(I126*H126,2)</f>
        <v>0</v>
      </c>
      <c r="K126" s="234" t="s">
        <v>146</v>
      </c>
      <c r="L126" s="41"/>
      <c r="M126" s="239" t="s">
        <v>1</v>
      </c>
      <c r="N126" s="240" t="s">
        <v>41</v>
      </c>
      <c r="O126" s="88"/>
      <c r="P126" s="241">
        <f>O126*H126</f>
        <v>0</v>
      </c>
      <c r="Q126" s="241">
        <v>0</v>
      </c>
      <c r="R126" s="241">
        <f>Q126*H126</f>
        <v>0</v>
      </c>
      <c r="S126" s="241">
        <v>0</v>
      </c>
      <c r="T126" s="242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3" t="s">
        <v>147</v>
      </c>
      <c r="AT126" s="243" t="s">
        <v>142</v>
      </c>
      <c r="AU126" s="243" t="s">
        <v>86</v>
      </c>
      <c r="AY126" s="14" t="s">
        <v>139</v>
      </c>
      <c r="BE126" s="244">
        <f>IF(N126="základní",J126,0)</f>
        <v>0</v>
      </c>
      <c r="BF126" s="244">
        <f>IF(N126="snížená",J126,0)</f>
        <v>0</v>
      </c>
      <c r="BG126" s="244">
        <f>IF(N126="zákl. přenesená",J126,0)</f>
        <v>0</v>
      </c>
      <c r="BH126" s="244">
        <f>IF(N126="sníž. přenesená",J126,0)</f>
        <v>0</v>
      </c>
      <c r="BI126" s="244">
        <f>IF(N126="nulová",J126,0)</f>
        <v>0</v>
      </c>
      <c r="BJ126" s="14" t="s">
        <v>84</v>
      </c>
      <c r="BK126" s="244">
        <f>ROUND(I126*H126,2)</f>
        <v>0</v>
      </c>
      <c r="BL126" s="14" t="s">
        <v>147</v>
      </c>
      <c r="BM126" s="243" t="s">
        <v>447</v>
      </c>
    </row>
    <row r="127" s="12" customFormat="1" ht="22.8" customHeight="1">
      <c r="A127" s="12"/>
      <c r="B127" s="216"/>
      <c r="C127" s="217"/>
      <c r="D127" s="218" t="s">
        <v>75</v>
      </c>
      <c r="E127" s="230" t="s">
        <v>448</v>
      </c>
      <c r="F127" s="230" t="s">
        <v>449</v>
      </c>
      <c r="G127" s="217"/>
      <c r="H127" s="217"/>
      <c r="I127" s="220"/>
      <c r="J127" s="231">
        <f>BK127</f>
        <v>0</v>
      </c>
      <c r="K127" s="217"/>
      <c r="L127" s="222"/>
      <c r="M127" s="223"/>
      <c r="N127" s="224"/>
      <c r="O127" s="224"/>
      <c r="P127" s="225">
        <f>SUM(P128:P130)</f>
        <v>0</v>
      </c>
      <c r="Q127" s="224"/>
      <c r="R127" s="225">
        <f>SUM(R128:R130)</f>
        <v>0</v>
      </c>
      <c r="S127" s="224"/>
      <c r="T127" s="226">
        <f>SUM(T128:T130)</f>
        <v>0.56143999999999994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7" t="s">
        <v>86</v>
      </c>
      <c r="AT127" s="228" t="s">
        <v>75</v>
      </c>
      <c r="AU127" s="228" t="s">
        <v>84</v>
      </c>
      <c r="AY127" s="227" t="s">
        <v>139</v>
      </c>
      <c r="BK127" s="229">
        <f>SUM(BK128:BK130)</f>
        <v>0</v>
      </c>
    </row>
    <row r="128" s="2" customFormat="1" ht="16.5" customHeight="1">
      <c r="A128" s="35"/>
      <c r="B128" s="36"/>
      <c r="C128" s="232" t="s">
        <v>329</v>
      </c>
      <c r="D128" s="232" t="s">
        <v>142</v>
      </c>
      <c r="E128" s="233" t="s">
        <v>450</v>
      </c>
      <c r="F128" s="234" t="s">
        <v>451</v>
      </c>
      <c r="G128" s="235" t="s">
        <v>145</v>
      </c>
      <c r="H128" s="236">
        <v>32</v>
      </c>
      <c r="I128" s="237"/>
      <c r="J128" s="238">
        <f>ROUND(I128*H128,2)</f>
        <v>0</v>
      </c>
      <c r="K128" s="234" t="s">
        <v>146</v>
      </c>
      <c r="L128" s="41"/>
      <c r="M128" s="239" t="s">
        <v>1</v>
      </c>
      <c r="N128" s="240" t="s">
        <v>41</v>
      </c>
      <c r="O128" s="88"/>
      <c r="P128" s="241">
        <f>O128*H128</f>
        <v>0</v>
      </c>
      <c r="Q128" s="241">
        <v>0</v>
      </c>
      <c r="R128" s="241">
        <f>Q128*H128</f>
        <v>0</v>
      </c>
      <c r="S128" s="241">
        <v>0.014919999999999999</v>
      </c>
      <c r="T128" s="242">
        <f>S128*H128</f>
        <v>0.47743999999999998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3" t="s">
        <v>147</v>
      </c>
      <c r="AT128" s="243" t="s">
        <v>142</v>
      </c>
      <c r="AU128" s="243" t="s">
        <v>86</v>
      </c>
      <c r="AY128" s="14" t="s">
        <v>139</v>
      </c>
      <c r="BE128" s="244">
        <f>IF(N128="základní",J128,0)</f>
        <v>0</v>
      </c>
      <c r="BF128" s="244">
        <f>IF(N128="snížená",J128,0)</f>
        <v>0</v>
      </c>
      <c r="BG128" s="244">
        <f>IF(N128="zákl. přenesená",J128,0)</f>
        <v>0</v>
      </c>
      <c r="BH128" s="244">
        <f>IF(N128="sníž. přenesená",J128,0)</f>
        <v>0</v>
      </c>
      <c r="BI128" s="244">
        <f>IF(N128="nulová",J128,0)</f>
        <v>0</v>
      </c>
      <c r="BJ128" s="14" t="s">
        <v>84</v>
      </c>
      <c r="BK128" s="244">
        <f>ROUND(I128*H128,2)</f>
        <v>0</v>
      </c>
      <c r="BL128" s="14" t="s">
        <v>147</v>
      </c>
      <c r="BM128" s="243" t="s">
        <v>452</v>
      </c>
    </row>
    <row r="129" s="2" customFormat="1" ht="16.5" customHeight="1">
      <c r="A129" s="35"/>
      <c r="B129" s="36"/>
      <c r="C129" s="232" t="s">
        <v>347</v>
      </c>
      <c r="D129" s="232" t="s">
        <v>142</v>
      </c>
      <c r="E129" s="233" t="s">
        <v>453</v>
      </c>
      <c r="F129" s="234" t="s">
        <v>454</v>
      </c>
      <c r="G129" s="235" t="s">
        <v>145</v>
      </c>
      <c r="H129" s="236">
        <v>40</v>
      </c>
      <c r="I129" s="237"/>
      <c r="J129" s="238">
        <f>ROUND(I129*H129,2)</f>
        <v>0</v>
      </c>
      <c r="K129" s="234" t="s">
        <v>146</v>
      </c>
      <c r="L129" s="41"/>
      <c r="M129" s="239" t="s">
        <v>1</v>
      </c>
      <c r="N129" s="240" t="s">
        <v>41</v>
      </c>
      <c r="O129" s="88"/>
      <c r="P129" s="241">
        <f>O129*H129</f>
        <v>0</v>
      </c>
      <c r="Q129" s="241">
        <v>0</v>
      </c>
      <c r="R129" s="241">
        <f>Q129*H129</f>
        <v>0</v>
      </c>
      <c r="S129" s="241">
        <v>0.0020999999999999999</v>
      </c>
      <c r="T129" s="242">
        <f>S129*H129</f>
        <v>0.083999999999999991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3" t="s">
        <v>147</v>
      </c>
      <c r="AT129" s="243" t="s">
        <v>142</v>
      </c>
      <c r="AU129" s="243" t="s">
        <v>86</v>
      </c>
      <c r="AY129" s="14" t="s">
        <v>139</v>
      </c>
      <c r="BE129" s="244">
        <f>IF(N129="základní",J129,0)</f>
        <v>0</v>
      </c>
      <c r="BF129" s="244">
        <f>IF(N129="snížená",J129,0)</f>
        <v>0</v>
      </c>
      <c r="BG129" s="244">
        <f>IF(N129="zákl. přenesená",J129,0)</f>
        <v>0</v>
      </c>
      <c r="BH129" s="244">
        <f>IF(N129="sníž. přenesená",J129,0)</f>
        <v>0</v>
      </c>
      <c r="BI129" s="244">
        <f>IF(N129="nulová",J129,0)</f>
        <v>0</v>
      </c>
      <c r="BJ129" s="14" t="s">
        <v>84</v>
      </c>
      <c r="BK129" s="244">
        <f>ROUND(I129*H129,2)</f>
        <v>0</v>
      </c>
      <c r="BL129" s="14" t="s">
        <v>147</v>
      </c>
      <c r="BM129" s="243" t="s">
        <v>455</v>
      </c>
    </row>
    <row r="130" s="2" customFormat="1" ht="24" customHeight="1">
      <c r="A130" s="35"/>
      <c r="B130" s="36"/>
      <c r="C130" s="232" t="s">
        <v>251</v>
      </c>
      <c r="D130" s="232" t="s">
        <v>142</v>
      </c>
      <c r="E130" s="233" t="s">
        <v>456</v>
      </c>
      <c r="F130" s="234" t="s">
        <v>457</v>
      </c>
      <c r="G130" s="235" t="s">
        <v>155</v>
      </c>
      <c r="H130" s="236">
        <v>0.56100000000000005</v>
      </c>
      <c r="I130" s="237"/>
      <c r="J130" s="238">
        <f>ROUND(I130*H130,2)</f>
        <v>0</v>
      </c>
      <c r="K130" s="234" t="s">
        <v>146</v>
      </c>
      <c r="L130" s="41"/>
      <c r="M130" s="239" t="s">
        <v>1</v>
      </c>
      <c r="N130" s="240" t="s">
        <v>41</v>
      </c>
      <c r="O130" s="88"/>
      <c r="P130" s="241">
        <f>O130*H130</f>
        <v>0</v>
      </c>
      <c r="Q130" s="241">
        <v>0</v>
      </c>
      <c r="R130" s="241">
        <f>Q130*H130</f>
        <v>0</v>
      </c>
      <c r="S130" s="241">
        <v>0</v>
      </c>
      <c r="T130" s="24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3" t="s">
        <v>147</v>
      </c>
      <c r="AT130" s="243" t="s">
        <v>142</v>
      </c>
      <c r="AU130" s="243" t="s">
        <v>86</v>
      </c>
      <c r="AY130" s="14" t="s">
        <v>139</v>
      </c>
      <c r="BE130" s="244">
        <f>IF(N130="základní",J130,0)</f>
        <v>0</v>
      </c>
      <c r="BF130" s="244">
        <f>IF(N130="snížená",J130,0)</f>
        <v>0</v>
      </c>
      <c r="BG130" s="244">
        <f>IF(N130="zákl. přenesená",J130,0)</f>
        <v>0</v>
      </c>
      <c r="BH130" s="244">
        <f>IF(N130="sníž. přenesená",J130,0)</f>
        <v>0</v>
      </c>
      <c r="BI130" s="244">
        <f>IF(N130="nulová",J130,0)</f>
        <v>0</v>
      </c>
      <c r="BJ130" s="14" t="s">
        <v>84</v>
      </c>
      <c r="BK130" s="244">
        <f>ROUND(I130*H130,2)</f>
        <v>0</v>
      </c>
      <c r="BL130" s="14" t="s">
        <v>147</v>
      </c>
      <c r="BM130" s="243" t="s">
        <v>458</v>
      </c>
    </row>
    <row r="131" s="12" customFormat="1" ht="22.8" customHeight="1">
      <c r="A131" s="12"/>
      <c r="B131" s="216"/>
      <c r="C131" s="217"/>
      <c r="D131" s="218" t="s">
        <v>75</v>
      </c>
      <c r="E131" s="230" t="s">
        <v>157</v>
      </c>
      <c r="F131" s="230" t="s">
        <v>158</v>
      </c>
      <c r="G131" s="217"/>
      <c r="H131" s="217"/>
      <c r="I131" s="220"/>
      <c r="J131" s="231">
        <f>BK131</f>
        <v>0</v>
      </c>
      <c r="K131" s="217"/>
      <c r="L131" s="222"/>
      <c r="M131" s="223"/>
      <c r="N131" s="224"/>
      <c r="O131" s="224"/>
      <c r="P131" s="225">
        <f>SUM(P132:P138)</f>
        <v>0</v>
      </c>
      <c r="Q131" s="224"/>
      <c r="R131" s="225">
        <f>SUM(R132:R138)</f>
        <v>0</v>
      </c>
      <c r="S131" s="224"/>
      <c r="T131" s="226">
        <f>SUM(T132:T138)</f>
        <v>1.8798299999999999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7" t="s">
        <v>86</v>
      </c>
      <c r="AT131" s="228" t="s">
        <v>75</v>
      </c>
      <c r="AU131" s="228" t="s">
        <v>84</v>
      </c>
      <c r="AY131" s="227" t="s">
        <v>139</v>
      </c>
      <c r="BK131" s="229">
        <f>SUM(BK132:BK138)</f>
        <v>0</v>
      </c>
    </row>
    <row r="132" s="2" customFormat="1" ht="24" customHeight="1">
      <c r="A132" s="35"/>
      <c r="B132" s="36"/>
      <c r="C132" s="232" t="s">
        <v>356</v>
      </c>
      <c r="D132" s="232" t="s">
        <v>142</v>
      </c>
      <c r="E132" s="233" t="s">
        <v>160</v>
      </c>
      <c r="F132" s="234" t="s">
        <v>161</v>
      </c>
      <c r="G132" s="235" t="s">
        <v>145</v>
      </c>
      <c r="H132" s="236">
        <v>136</v>
      </c>
      <c r="I132" s="237"/>
      <c r="J132" s="238">
        <f>ROUND(I132*H132,2)</f>
        <v>0</v>
      </c>
      <c r="K132" s="234" t="s">
        <v>146</v>
      </c>
      <c r="L132" s="41"/>
      <c r="M132" s="239" t="s">
        <v>1</v>
      </c>
      <c r="N132" s="240" t="s">
        <v>41</v>
      </c>
      <c r="O132" s="88"/>
      <c r="P132" s="241">
        <f>O132*H132</f>
        <v>0</v>
      </c>
      <c r="Q132" s="241">
        <v>0</v>
      </c>
      <c r="R132" s="241">
        <f>Q132*H132</f>
        <v>0</v>
      </c>
      <c r="S132" s="241">
        <v>0.0021299999999999999</v>
      </c>
      <c r="T132" s="242">
        <f>S132*H132</f>
        <v>0.28967999999999999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3" t="s">
        <v>147</v>
      </c>
      <c r="AT132" s="243" t="s">
        <v>142</v>
      </c>
      <c r="AU132" s="243" t="s">
        <v>86</v>
      </c>
      <c r="AY132" s="14" t="s">
        <v>139</v>
      </c>
      <c r="BE132" s="244">
        <f>IF(N132="základní",J132,0)</f>
        <v>0</v>
      </c>
      <c r="BF132" s="244">
        <f>IF(N132="snížená",J132,0)</f>
        <v>0</v>
      </c>
      <c r="BG132" s="244">
        <f>IF(N132="zákl. přenesená",J132,0)</f>
        <v>0</v>
      </c>
      <c r="BH132" s="244">
        <f>IF(N132="sníž. přenesená",J132,0)</f>
        <v>0</v>
      </c>
      <c r="BI132" s="244">
        <f>IF(N132="nulová",J132,0)</f>
        <v>0</v>
      </c>
      <c r="BJ132" s="14" t="s">
        <v>84</v>
      </c>
      <c r="BK132" s="244">
        <f>ROUND(I132*H132,2)</f>
        <v>0</v>
      </c>
      <c r="BL132" s="14" t="s">
        <v>147</v>
      </c>
      <c r="BM132" s="243" t="s">
        <v>459</v>
      </c>
    </row>
    <row r="133" s="2" customFormat="1" ht="24" customHeight="1">
      <c r="A133" s="35"/>
      <c r="B133" s="36"/>
      <c r="C133" s="232" t="s">
        <v>163</v>
      </c>
      <c r="D133" s="232" t="s">
        <v>142</v>
      </c>
      <c r="E133" s="233" t="s">
        <v>341</v>
      </c>
      <c r="F133" s="234" t="s">
        <v>342</v>
      </c>
      <c r="G133" s="235" t="s">
        <v>145</v>
      </c>
      <c r="H133" s="236">
        <v>65</v>
      </c>
      <c r="I133" s="237"/>
      <c r="J133" s="238">
        <f>ROUND(I133*H133,2)</f>
        <v>0</v>
      </c>
      <c r="K133" s="234" t="s">
        <v>146</v>
      </c>
      <c r="L133" s="41"/>
      <c r="M133" s="239" t="s">
        <v>1</v>
      </c>
      <c r="N133" s="240" t="s">
        <v>41</v>
      </c>
      <c r="O133" s="88"/>
      <c r="P133" s="241">
        <f>O133*H133</f>
        <v>0</v>
      </c>
      <c r="Q133" s="241">
        <v>0</v>
      </c>
      <c r="R133" s="241">
        <f>Q133*H133</f>
        <v>0</v>
      </c>
      <c r="S133" s="241">
        <v>0.0049699999999999996</v>
      </c>
      <c r="T133" s="242">
        <f>S133*H133</f>
        <v>0.32304999999999995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3" t="s">
        <v>147</v>
      </c>
      <c r="AT133" s="243" t="s">
        <v>142</v>
      </c>
      <c r="AU133" s="243" t="s">
        <v>86</v>
      </c>
      <c r="AY133" s="14" t="s">
        <v>139</v>
      </c>
      <c r="BE133" s="244">
        <f>IF(N133="základní",J133,0)</f>
        <v>0</v>
      </c>
      <c r="BF133" s="244">
        <f>IF(N133="snížená",J133,0)</f>
        <v>0</v>
      </c>
      <c r="BG133" s="244">
        <f>IF(N133="zákl. přenesená",J133,0)</f>
        <v>0</v>
      </c>
      <c r="BH133" s="244">
        <f>IF(N133="sníž. přenesená",J133,0)</f>
        <v>0</v>
      </c>
      <c r="BI133" s="244">
        <f>IF(N133="nulová",J133,0)</f>
        <v>0</v>
      </c>
      <c r="BJ133" s="14" t="s">
        <v>84</v>
      </c>
      <c r="BK133" s="244">
        <f>ROUND(I133*H133,2)</f>
        <v>0</v>
      </c>
      <c r="BL133" s="14" t="s">
        <v>147</v>
      </c>
      <c r="BM133" s="243" t="s">
        <v>460</v>
      </c>
    </row>
    <row r="134" s="2" customFormat="1" ht="24" customHeight="1">
      <c r="A134" s="35"/>
      <c r="B134" s="36"/>
      <c r="C134" s="232" t="s">
        <v>370</v>
      </c>
      <c r="D134" s="232" t="s">
        <v>142</v>
      </c>
      <c r="E134" s="233" t="s">
        <v>411</v>
      </c>
      <c r="F134" s="234" t="s">
        <v>412</v>
      </c>
      <c r="G134" s="235" t="s">
        <v>145</v>
      </c>
      <c r="H134" s="236">
        <v>75</v>
      </c>
      <c r="I134" s="237"/>
      <c r="J134" s="238">
        <f>ROUND(I134*H134,2)</f>
        <v>0</v>
      </c>
      <c r="K134" s="234" t="s">
        <v>146</v>
      </c>
      <c r="L134" s="41"/>
      <c r="M134" s="239" t="s">
        <v>1</v>
      </c>
      <c r="N134" s="240" t="s">
        <v>41</v>
      </c>
      <c r="O134" s="88"/>
      <c r="P134" s="241">
        <f>O134*H134</f>
        <v>0</v>
      </c>
      <c r="Q134" s="241">
        <v>0</v>
      </c>
      <c r="R134" s="241">
        <f>Q134*H134</f>
        <v>0</v>
      </c>
      <c r="S134" s="241">
        <v>0.0067000000000000002</v>
      </c>
      <c r="T134" s="242">
        <f>S134*H134</f>
        <v>0.50250000000000006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3" t="s">
        <v>147</v>
      </c>
      <c r="AT134" s="243" t="s">
        <v>142</v>
      </c>
      <c r="AU134" s="243" t="s">
        <v>86</v>
      </c>
      <c r="AY134" s="14" t="s">
        <v>139</v>
      </c>
      <c r="BE134" s="244">
        <f>IF(N134="základní",J134,0)</f>
        <v>0</v>
      </c>
      <c r="BF134" s="244">
        <f>IF(N134="snížená",J134,0)</f>
        <v>0</v>
      </c>
      <c r="BG134" s="244">
        <f>IF(N134="zákl. přenesená",J134,0)</f>
        <v>0</v>
      </c>
      <c r="BH134" s="244">
        <f>IF(N134="sníž. přenesená",J134,0)</f>
        <v>0</v>
      </c>
      <c r="BI134" s="244">
        <f>IF(N134="nulová",J134,0)</f>
        <v>0</v>
      </c>
      <c r="BJ134" s="14" t="s">
        <v>84</v>
      </c>
      <c r="BK134" s="244">
        <f>ROUND(I134*H134,2)</f>
        <v>0</v>
      </c>
      <c r="BL134" s="14" t="s">
        <v>147</v>
      </c>
      <c r="BM134" s="243" t="s">
        <v>461</v>
      </c>
    </row>
    <row r="135" s="2" customFormat="1" ht="24" customHeight="1">
      <c r="A135" s="35"/>
      <c r="B135" s="36"/>
      <c r="C135" s="232" t="s">
        <v>380</v>
      </c>
      <c r="D135" s="232" t="s">
        <v>142</v>
      </c>
      <c r="E135" s="233" t="s">
        <v>462</v>
      </c>
      <c r="F135" s="234" t="s">
        <v>463</v>
      </c>
      <c r="G135" s="235" t="s">
        <v>145</v>
      </c>
      <c r="H135" s="236">
        <v>65</v>
      </c>
      <c r="I135" s="237"/>
      <c r="J135" s="238">
        <f>ROUND(I135*H135,2)</f>
        <v>0</v>
      </c>
      <c r="K135" s="234" t="s">
        <v>146</v>
      </c>
      <c r="L135" s="41"/>
      <c r="M135" s="239" t="s">
        <v>1</v>
      </c>
      <c r="N135" s="240" t="s">
        <v>41</v>
      </c>
      <c r="O135" s="88"/>
      <c r="P135" s="241">
        <f>O135*H135</f>
        <v>0</v>
      </c>
      <c r="Q135" s="241">
        <v>0</v>
      </c>
      <c r="R135" s="241">
        <f>Q135*H135</f>
        <v>0</v>
      </c>
      <c r="S135" s="241">
        <v>0.01102</v>
      </c>
      <c r="T135" s="242">
        <f>S135*H135</f>
        <v>0.71630000000000005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3" t="s">
        <v>147</v>
      </c>
      <c r="AT135" s="243" t="s">
        <v>142</v>
      </c>
      <c r="AU135" s="243" t="s">
        <v>86</v>
      </c>
      <c r="AY135" s="14" t="s">
        <v>139</v>
      </c>
      <c r="BE135" s="244">
        <f>IF(N135="základní",J135,0)</f>
        <v>0</v>
      </c>
      <c r="BF135" s="244">
        <f>IF(N135="snížená",J135,0)</f>
        <v>0</v>
      </c>
      <c r="BG135" s="244">
        <f>IF(N135="zákl. přenesená",J135,0)</f>
        <v>0</v>
      </c>
      <c r="BH135" s="244">
        <f>IF(N135="sníž. přenesená",J135,0)</f>
        <v>0</v>
      </c>
      <c r="BI135" s="244">
        <f>IF(N135="nulová",J135,0)</f>
        <v>0</v>
      </c>
      <c r="BJ135" s="14" t="s">
        <v>84</v>
      </c>
      <c r="BK135" s="244">
        <f>ROUND(I135*H135,2)</f>
        <v>0</v>
      </c>
      <c r="BL135" s="14" t="s">
        <v>147</v>
      </c>
      <c r="BM135" s="243" t="s">
        <v>464</v>
      </c>
    </row>
    <row r="136" s="2" customFormat="1" ht="16.5" customHeight="1">
      <c r="A136" s="35"/>
      <c r="B136" s="36"/>
      <c r="C136" s="232" t="s">
        <v>168</v>
      </c>
      <c r="D136" s="232" t="s">
        <v>142</v>
      </c>
      <c r="E136" s="233" t="s">
        <v>465</v>
      </c>
      <c r="F136" s="234" t="s">
        <v>466</v>
      </c>
      <c r="G136" s="235" t="s">
        <v>145</v>
      </c>
      <c r="H136" s="236">
        <v>201</v>
      </c>
      <c r="I136" s="237"/>
      <c r="J136" s="238">
        <f>ROUND(I136*H136,2)</f>
        <v>0</v>
      </c>
      <c r="K136" s="234" t="s">
        <v>146</v>
      </c>
      <c r="L136" s="41"/>
      <c r="M136" s="239" t="s">
        <v>1</v>
      </c>
      <c r="N136" s="240" t="s">
        <v>41</v>
      </c>
      <c r="O136" s="88"/>
      <c r="P136" s="241">
        <f>O136*H136</f>
        <v>0</v>
      </c>
      <c r="Q136" s="241">
        <v>0</v>
      </c>
      <c r="R136" s="241">
        <f>Q136*H136</f>
        <v>0</v>
      </c>
      <c r="S136" s="241">
        <v>0.00023000000000000001</v>
      </c>
      <c r="T136" s="242">
        <f>S136*H136</f>
        <v>0.04623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3" t="s">
        <v>147</v>
      </c>
      <c r="AT136" s="243" t="s">
        <v>142</v>
      </c>
      <c r="AU136" s="243" t="s">
        <v>86</v>
      </c>
      <c r="AY136" s="14" t="s">
        <v>139</v>
      </c>
      <c r="BE136" s="244">
        <f>IF(N136="základní",J136,0)</f>
        <v>0</v>
      </c>
      <c r="BF136" s="244">
        <f>IF(N136="snížená",J136,0)</f>
        <v>0</v>
      </c>
      <c r="BG136" s="244">
        <f>IF(N136="zákl. přenesená",J136,0)</f>
        <v>0</v>
      </c>
      <c r="BH136" s="244">
        <f>IF(N136="sníž. přenesená",J136,0)</f>
        <v>0</v>
      </c>
      <c r="BI136" s="244">
        <f>IF(N136="nulová",J136,0)</f>
        <v>0</v>
      </c>
      <c r="BJ136" s="14" t="s">
        <v>84</v>
      </c>
      <c r="BK136" s="244">
        <f>ROUND(I136*H136,2)</f>
        <v>0</v>
      </c>
      <c r="BL136" s="14" t="s">
        <v>147</v>
      </c>
      <c r="BM136" s="243" t="s">
        <v>467</v>
      </c>
    </row>
    <row r="137" s="2" customFormat="1" ht="24" customHeight="1">
      <c r="A137" s="35"/>
      <c r="B137" s="36"/>
      <c r="C137" s="232" t="s">
        <v>392</v>
      </c>
      <c r="D137" s="232" t="s">
        <v>142</v>
      </c>
      <c r="E137" s="233" t="s">
        <v>164</v>
      </c>
      <c r="F137" s="234" t="s">
        <v>165</v>
      </c>
      <c r="G137" s="235" t="s">
        <v>166</v>
      </c>
      <c r="H137" s="236">
        <v>3</v>
      </c>
      <c r="I137" s="237"/>
      <c r="J137" s="238">
        <f>ROUND(I137*H137,2)</f>
        <v>0</v>
      </c>
      <c r="K137" s="234" t="s">
        <v>146</v>
      </c>
      <c r="L137" s="41"/>
      <c r="M137" s="239" t="s">
        <v>1</v>
      </c>
      <c r="N137" s="240" t="s">
        <v>41</v>
      </c>
      <c r="O137" s="88"/>
      <c r="P137" s="241">
        <f>O137*H137</f>
        <v>0</v>
      </c>
      <c r="Q137" s="241">
        <v>0</v>
      </c>
      <c r="R137" s="241">
        <f>Q137*H137</f>
        <v>0</v>
      </c>
      <c r="S137" s="241">
        <v>0.00068999999999999997</v>
      </c>
      <c r="T137" s="242">
        <f>S137*H137</f>
        <v>0.0020699999999999998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3" t="s">
        <v>147</v>
      </c>
      <c r="AT137" s="243" t="s">
        <v>142</v>
      </c>
      <c r="AU137" s="243" t="s">
        <v>86</v>
      </c>
      <c r="AY137" s="14" t="s">
        <v>139</v>
      </c>
      <c r="BE137" s="244">
        <f>IF(N137="základní",J137,0)</f>
        <v>0</v>
      </c>
      <c r="BF137" s="244">
        <f>IF(N137="snížená",J137,0)</f>
        <v>0</v>
      </c>
      <c r="BG137" s="244">
        <f>IF(N137="zákl. přenesená",J137,0)</f>
        <v>0</v>
      </c>
      <c r="BH137" s="244">
        <f>IF(N137="sníž. přenesená",J137,0)</f>
        <v>0</v>
      </c>
      <c r="BI137" s="244">
        <f>IF(N137="nulová",J137,0)</f>
        <v>0</v>
      </c>
      <c r="BJ137" s="14" t="s">
        <v>84</v>
      </c>
      <c r="BK137" s="244">
        <f>ROUND(I137*H137,2)</f>
        <v>0</v>
      </c>
      <c r="BL137" s="14" t="s">
        <v>147</v>
      </c>
      <c r="BM137" s="243" t="s">
        <v>468</v>
      </c>
    </row>
    <row r="138" s="2" customFormat="1" ht="24" customHeight="1">
      <c r="A138" s="35"/>
      <c r="B138" s="36"/>
      <c r="C138" s="232" t="s">
        <v>263</v>
      </c>
      <c r="D138" s="232" t="s">
        <v>142</v>
      </c>
      <c r="E138" s="233" t="s">
        <v>469</v>
      </c>
      <c r="F138" s="234" t="s">
        <v>470</v>
      </c>
      <c r="G138" s="235" t="s">
        <v>155</v>
      </c>
      <c r="H138" s="236">
        <v>1.8779999999999999</v>
      </c>
      <c r="I138" s="237"/>
      <c r="J138" s="238">
        <f>ROUND(I138*H138,2)</f>
        <v>0</v>
      </c>
      <c r="K138" s="234" t="s">
        <v>146</v>
      </c>
      <c r="L138" s="41"/>
      <c r="M138" s="239" t="s">
        <v>1</v>
      </c>
      <c r="N138" s="240" t="s">
        <v>41</v>
      </c>
      <c r="O138" s="88"/>
      <c r="P138" s="241">
        <f>O138*H138</f>
        <v>0</v>
      </c>
      <c r="Q138" s="241">
        <v>0</v>
      </c>
      <c r="R138" s="241">
        <f>Q138*H138</f>
        <v>0</v>
      </c>
      <c r="S138" s="241">
        <v>0</v>
      </c>
      <c r="T138" s="24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3" t="s">
        <v>147</v>
      </c>
      <c r="AT138" s="243" t="s">
        <v>142</v>
      </c>
      <c r="AU138" s="243" t="s">
        <v>86</v>
      </c>
      <c r="AY138" s="14" t="s">
        <v>139</v>
      </c>
      <c r="BE138" s="244">
        <f>IF(N138="základní",J138,0)</f>
        <v>0</v>
      </c>
      <c r="BF138" s="244">
        <f>IF(N138="snížená",J138,0)</f>
        <v>0</v>
      </c>
      <c r="BG138" s="244">
        <f>IF(N138="zákl. přenesená",J138,0)</f>
        <v>0</v>
      </c>
      <c r="BH138" s="244">
        <f>IF(N138="sníž. přenesená",J138,0)</f>
        <v>0</v>
      </c>
      <c r="BI138" s="244">
        <f>IF(N138="nulová",J138,0)</f>
        <v>0</v>
      </c>
      <c r="BJ138" s="14" t="s">
        <v>84</v>
      </c>
      <c r="BK138" s="244">
        <f>ROUND(I138*H138,2)</f>
        <v>0</v>
      </c>
      <c r="BL138" s="14" t="s">
        <v>147</v>
      </c>
      <c r="BM138" s="243" t="s">
        <v>471</v>
      </c>
    </row>
    <row r="139" s="12" customFormat="1" ht="22.8" customHeight="1">
      <c r="A139" s="12"/>
      <c r="B139" s="216"/>
      <c r="C139" s="217"/>
      <c r="D139" s="218" t="s">
        <v>75</v>
      </c>
      <c r="E139" s="230" t="s">
        <v>372</v>
      </c>
      <c r="F139" s="230" t="s">
        <v>373</v>
      </c>
      <c r="G139" s="217"/>
      <c r="H139" s="217"/>
      <c r="I139" s="220"/>
      <c r="J139" s="231">
        <f>BK139</f>
        <v>0</v>
      </c>
      <c r="K139" s="217"/>
      <c r="L139" s="222"/>
      <c r="M139" s="223"/>
      <c r="N139" s="224"/>
      <c r="O139" s="224"/>
      <c r="P139" s="225">
        <f>SUM(P140:P145)</f>
        <v>0</v>
      </c>
      <c r="Q139" s="224"/>
      <c r="R139" s="225">
        <f>SUM(R140:R145)</f>
        <v>0</v>
      </c>
      <c r="S139" s="224"/>
      <c r="T139" s="226">
        <f>SUM(T140:T145)</f>
        <v>0.48620000000000002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7" t="s">
        <v>86</v>
      </c>
      <c r="AT139" s="228" t="s">
        <v>75</v>
      </c>
      <c r="AU139" s="228" t="s">
        <v>84</v>
      </c>
      <c r="AY139" s="227" t="s">
        <v>139</v>
      </c>
      <c r="BK139" s="229">
        <f>SUM(BK140:BK145)</f>
        <v>0</v>
      </c>
    </row>
    <row r="140" s="2" customFormat="1" ht="16.5" customHeight="1">
      <c r="A140" s="35"/>
      <c r="B140" s="36"/>
      <c r="C140" s="232" t="s">
        <v>382</v>
      </c>
      <c r="D140" s="232" t="s">
        <v>142</v>
      </c>
      <c r="E140" s="233" t="s">
        <v>472</v>
      </c>
      <c r="F140" s="234" t="s">
        <v>473</v>
      </c>
      <c r="G140" s="235" t="s">
        <v>239</v>
      </c>
      <c r="H140" s="236">
        <v>16</v>
      </c>
      <c r="I140" s="237"/>
      <c r="J140" s="238">
        <f>ROUND(I140*H140,2)</f>
        <v>0</v>
      </c>
      <c r="K140" s="234" t="s">
        <v>146</v>
      </c>
      <c r="L140" s="41"/>
      <c r="M140" s="239" t="s">
        <v>1</v>
      </c>
      <c r="N140" s="240" t="s">
        <v>41</v>
      </c>
      <c r="O140" s="88"/>
      <c r="P140" s="241">
        <f>O140*H140</f>
        <v>0</v>
      </c>
      <c r="Q140" s="241">
        <v>0</v>
      </c>
      <c r="R140" s="241">
        <f>Q140*H140</f>
        <v>0</v>
      </c>
      <c r="S140" s="241">
        <v>0.019460000000000002</v>
      </c>
      <c r="T140" s="242">
        <f>S140*H140</f>
        <v>0.31136000000000003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3" t="s">
        <v>147</v>
      </c>
      <c r="AT140" s="243" t="s">
        <v>142</v>
      </c>
      <c r="AU140" s="243" t="s">
        <v>86</v>
      </c>
      <c r="AY140" s="14" t="s">
        <v>139</v>
      </c>
      <c r="BE140" s="244">
        <f>IF(N140="základní",J140,0)</f>
        <v>0</v>
      </c>
      <c r="BF140" s="244">
        <f>IF(N140="snížená",J140,0)</f>
        <v>0</v>
      </c>
      <c r="BG140" s="244">
        <f>IF(N140="zákl. přenesená",J140,0)</f>
        <v>0</v>
      </c>
      <c r="BH140" s="244">
        <f>IF(N140="sníž. přenesená",J140,0)</f>
        <v>0</v>
      </c>
      <c r="BI140" s="244">
        <f>IF(N140="nulová",J140,0)</f>
        <v>0</v>
      </c>
      <c r="BJ140" s="14" t="s">
        <v>84</v>
      </c>
      <c r="BK140" s="244">
        <f>ROUND(I140*H140,2)</f>
        <v>0</v>
      </c>
      <c r="BL140" s="14" t="s">
        <v>147</v>
      </c>
      <c r="BM140" s="243" t="s">
        <v>474</v>
      </c>
    </row>
    <row r="141" s="2" customFormat="1" ht="16.5" customHeight="1">
      <c r="A141" s="35"/>
      <c r="B141" s="36"/>
      <c r="C141" s="232" t="s">
        <v>8</v>
      </c>
      <c r="D141" s="232" t="s">
        <v>142</v>
      </c>
      <c r="E141" s="233" t="s">
        <v>475</v>
      </c>
      <c r="F141" s="234" t="s">
        <v>476</v>
      </c>
      <c r="G141" s="235" t="s">
        <v>239</v>
      </c>
      <c r="H141" s="236">
        <v>4</v>
      </c>
      <c r="I141" s="237"/>
      <c r="J141" s="238">
        <f>ROUND(I141*H141,2)</f>
        <v>0</v>
      </c>
      <c r="K141" s="234" t="s">
        <v>1</v>
      </c>
      <c r="L141" s="41"/>
      <c r="M141" s="239" t="s">
        <v>1</v>
      </c>
      <c r="N141" s="240" t="s">
        <v>41</v>
      </c>
      <c r="O141" s="88"/>
      <c r="P141" s="241">
        <f>O141*H141</f>
        <v>0</v>
      </c>
      <c r="Q141" s="241">
        <v>0</v>
      </c>
      <c r="R141" s="241">
        <f>Q141*H141</f>
        <v>0</v>
      </c>
      <c r="S141" s="241">
        <v>0.018800000000000001</v>
      </c>
      <c r="T141" s="242">
        <f>S141*H141</f>
        <v>0.075200000000000003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3" t="s">
        <v>147</v>
      </c>
      <c r="AT141" s="243" t="s">
        <v>142</v>
      </c>
      <c r="AU141" s="243" t="s">
        <v>86</v>
      </c>
      <c r="AY141" s="14" t="s">
        <v>139</v>
      </c>
      <c r="BE141" s="244">
        <f>IF(N141="základní",J141,0)</f>
        <v>0</v>
      </c>
      <c r="BF141" s="244">
        <f>IF(N141="snížená",J141,0)</f>
        <v>0</v>
      </c>
      <c r="BG141" s="244">
        <f>IF(N141="zákl. přenesená",J141,0)</f>
        <v>0</v>
      </c>
      <c r="BH141" s="244">
        <f>IF(N141="sníž. přenesená",J141,0)</f>
        <v>0</v>
      </c>
      <c r="BI141" s="244">
        <f>IF(N141="nulová",J141,0)</f>
        <v>0</v>
      </c>
      <c r="BJ141" s="14" t="s">
        <v>84</v>
      </c>
      <c r="BK141" s="244">
        <f>ROUND(I141*H141,2)</f>
        <v>0</v>
      </c>
      <c r="BL141" s="14" t="s">
        <v>147</v>
      </c>
      <c r="BM141" s="243" t="s">
        <v>477</v>
      </c>
    </row>
    <row r="142" s="2" customFormat="1" ht="16.5" customHeight="1">
      <c r="A142" s="35"/>
      <c r="B142" s="36"/>
      <c r="C142" s="232" t="s">
        <v>147</v>
      </c>
      <c r="D142" s="232" t="s">
        <v>142</v>
      </c>
      <c r="E142" s="233" t="s">
        <v>478</v>
      </c>
      <c r="F142" s="234" t="s">
        <v>479</v>
      </c>
      <c r="G142" s="235" t="s">
        <v>239</v>
      </c>
      <c r="H142" s="236">
        <v>3</v>
      </c>
      <c r="I142" s="237"/>
      <c r="J142" s="238">
        <f>ROUND(I142*H142,2)</f>
        <v>0</v>
      </c>
      <c r="K142" s="234" t="s">
        <v>146</v>
      </c>
      <c r="L142" s="41"/>
      <c r="M142" s="239" t="s">
        <v>1</v>
      </c>
      <c r="N142" s="240" t="s">
        <v>41</v>
      </c>
      <c r="O142" s="88"/>
      <c r="P142" s="241">
        <f>O142*H142</f>
        <v>0</v>
      </c>
      <c r="Q142" s="241">
        <v>0</v>
      </c>
      <c r="R142" s="241">
        <f>Q142*H142</f>
        <v>0</v>
      </c>
      <c r="S142" s="241">
        <v>0.018800000000000001</v>
      </c>
      <c r="T142" s="242">
        <f>S142*H142</f>
        <v>0.056400000000000006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3" t="s">
        <v>147</v>
      </c>
      <c r="AT142" s="243" t="s">
        <v>142</v>
      </c>
      <c r="AU142" s="243" t="s">
        <v>86</v>
      </c>
      <c r="AY142" s="14" t="s">
        <v>139</v>
      </c>
      <c r="BE142" s="244">
        <f>IF(N142="základní",J142,0)</f>
        <v>0</v>
      </c>
      <c r="BF142" s="244">
        <f>IF(N142="snížená",J142,0)</f>
        <v>0</v>
      </c>
      <c r="BG142" s="244">
        <f>IF(N142="zákl. přenesená",J142,0)</f>
        <v>0</v>
      </c>
      <c r="BH142" s="244">
        <f>IF(N142="sníž. přenesená",J142,0)</f>
        <v>0</v>
      </c>
      <c r="BI142" s="244">
        <f>IF(N142="nulová",J142,0)</f>
        <v>0</v>
      </c>
      <c r="BJ142" s="14" t="s">
        <v>84</v>
      </c>
      <c r="BK142" s="244">
        <f>ROUND(I142*H142,2)</f>
        <v>0</v>
      </c>
      <c r="BL142" s="14" t="s">
        <v>147</v>
      </c>
      <c r="BM142" s="243" t="s">
        <v>480</v>
      </c>
    </row>
    <row r="143" s="2" customFormat="1" ht="16.5" customHeight="1">
      <c r="A143" s="35"/>
      <c r="B143" s="36"/>
      <c r="C143" s="232" t="s">
        <v>481</v>
      </c>
      <c r="D143" s="232" t="s">
        <v>142</v>
      </c>
      <c r="E143" s="233" t="s">
        <v>482</v>
      </c>
      <c r="F143" s="234" t="s">
        <v>483</v>
      </c>
      <c r="G143" s="235" t="s">
        <v>239</v>
      </c>
      <c r="H143" s="236">
        <v>19</v>
      </c>
      <c r="I143" s="237"/>
      <c r="J143" s="238">
        <f>ROUND(I143*H143,2)</f>
        <v>0</v>
      </c>
      <c r="K143" s="234" t="s">
        <v>146</v>
      </c>
      <c r="L143" s="41"/>
      <c r="M143" s="239" t="s">
        <v>1</v>
      </c>
      <c r="N143" s="240" t="s">
        <v>41</v>
      </c>
      <c r="O143" s="88"/>
      <c r="P143" s="241">
        <f>O143*H143</f>
        <v>0</v>
      </c>
      <c r="Q143" s="241">
        <v>0</v>
      </c>
      <c r="R143" s="241">
        <f>Q143*H143</f>
        <v>0</v>
      </c>
      <c r="S143" s="241">
        <v>0.00156</v>
      </c>
      <c r="T143" s="242">
        <f>S143*H143</f>
        <v>0.02964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3" t="s">
        <v>147</v>
      </c>
      <c r="AT143" s="243" t="s">
        <v>142</v>
      </c>
      <c r="AU143" s="243" t="s">
        <v>86</v>
      </c>
      <c r="AY143" s="14" t="s">
        <v>139</v>
      </c>
      <c r="BE143" s="244">
        <f>IF(N143="základní",J143,0)</f>
        <v>0</v>
      </c>
      <c r="BF143" s="244">
        <f>IF(N143="snížená",J143,0)</f>
        <v>0</v>
      </c>
      <c r="BG143" s="244">
        <f>IF(N143="zákl. přenesená",J143,0)</f>
        <v>0</v>
      </c>
      <c r="BH143" s="244">
        <f>IF(N143="sníž. přenesená",J143,0)</f>
        <v>0</v>
      </c>
      <c r="BI143" s="244">
        <f>IF(N143="nulová",J143,0)</f>
        <v>0</v>
      </c>
      <c r="BJ143" s="14" t="s">
        <v>84</v>
      </c>
      <c r="BK143" s="244">
        <f>ROUND(I143*H143,2)</f>
        <v>0</v>
      </c>
      <c r="BL143" s="14" t="s">
        <v>147</v>
      </c>
      <c r="BM143" s="243" t="s">
        <v>484</v>
      </c>
    </row>
    <row r="144" s="2" customFormat="1" ht="16.5" customHeight="1">
      <c r="A144" s="35"/>
      <c r="B144" s="36"/>
      <c r="C144" s="232" t="s">
        <v>187</v>
      </c>
      <c r="D144" s="232" t="s">
        <v>142</v>
      </c>
      <c r="E144" s="233" t="s">
        <v>485</v>
      </c>
      <c r="F144" s="234" t="s">
        <v>486</v>
      </c>
      <c r="G144" s="235" t="s">
        <v>166</v>
      </c>
      <c r="H144" s="236">
        <v>16</v>
      </c>
      <c r="I144" s="237"/>
      <c r="J144" s="238">
        <f>ROUND(I144*H144,2)</f>
        <v>0</v>
      </c>
      <c r="K144" s="234" t="s">
        <v>146</v>
      </c>
      <c r="L144" s="41"/>
      <c r="M144" s="239" t="s">
        <v>1</v>
      </c>
      <c r="N144" s="240" t="s">
        <v>41</v>
      </c>
      <c r="O144" s="88"/>
      <c r="P144" s="241">
        <f>O144*H144</f>
        <v>0</v>
      </c>
      <c r="Q144" s="241">
        <v>0</v>
      </c>
      <c r="R144" s="241">
        <f>Q144*H144</f>
        <v>0</v>
      </c>
      <c r="S144" s="241">
        <v>0.00084999999999999995</v>
      </c>
      <c r="T144" s="242">
        <f>S144*H144</f>
        <v>0.013599999999999999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3" t="s">
        <v>147</v>
      </c>
      <c r="AT144" s="243" t="s">
        <v>142</v>
      </c>
      <c r="AU144" s="243" t="s">
        <v>86</v>
      </c>
      <c r="AY144" s="14" t="s">
        <v>139</v>
      </c>
      <c r="BE144" s="244">
        <f>IF(N144="základní",J144,0)</f>
        <v>0</v>
      </c>
      <c r="BF144" s="244">
        <f>IF(N144="snížená",J144,0)</f>
        <v>0</v>
      </c>
      <c r="BG144" s="244">
        <f>IF(N144="zákl. přenesená",J144,0)</f>
        <v>0</v>
      </c>
      <c r="BH144" s="244">
        <f>IF(N144="sníž. přenesená",J144,0)</f>
        <v>0</v>
      </c>
      <c r="BI144" s="244">
        <f>IF(N144="nulová",J144,0)</f>
        <v>0</v>
      </c>
      <c r="BJ144" s="14" t="s">
        <v>84</v>
      </c>
      <c r="BK144" s="244">
        <f>ROUND(I144*H144,2)</f>
        <v>0</v>
      </c>
      <c r="BL144" s="14" t="s">
        <v>147</v>
      </c>
      <c r="BM144" s="243" t="s">
        <v>487</v>
      </c>
    </row>
    <row r="145" s="2" customFormat="1" ht="24" customHeight="1">
      <c r="A145" s="35"/>
      <c r="B145" s="36"/>
      <c r="C145" s="232" t="s">
        <v>273</v>
      </c>
      <c r="D145" s="232" t="s">
        <v>142</v>
      </c>
      <c r="E145" s="233" t="s">
        <v>488</v>
      </c>
      <c r="F145" s="234" t="s">
        <v>489</v>
      </c>
      <c r="G145" s="235" t="s">
        <v>155</v>
      </c>
      <c r="H145" s="236">
        <v>0.48199999999999998</v>
      </c>
      <c r="I145" s="237"/>
      <c r="J145" s="238">
        <f>ROUND(I145*H145,2)</f>
        <v>0</v>
      </c>
      <c r="K145" s="234" t="s">
        <v>146</v>
      </c>
      <c r="L145" s="41"/>
      <c r="M145" s="239" t="s">
        <v>1</v>
      </c>
      <c r="N145" s="240" t="s">
        <v>41</v>
      </c>
      <c r="O145" s="88"/>
      <c r="P145" s="241">
        <f>O145*H145</f>
        <v>0</v>
      </c>
      <c r="Q145" s="241">
        <v>0</v>
      </c>
      <c r="R145" s="241">
        <f>Q145*H145</f>
        <v>0</v>
      </c>
      <c r="S145" s="241">
        <v>0</v>
      </c>
      <c r="T145" s="24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3" t="s">
        <v>147</v>
      </c>
      <c r="AT145" s="243" t="s">
        <v>142</v>
      </c>
      <c r="AU145" s="243" t="s">
        <v>86</v>
      </c>
      <c r="AY145" s="14" t="s">
        <v>139</v>
      </c>
      <c r="BE145" s="244">
        <f>IF(N145="základní",J145,0)</f>
        <v>0</v>
      </c>
      <c r="BF145" s="244">
        <f>IF(N145="snížená",J145,0)</f>
        <v>0</v>
      </c>
      <c r="BG145" s="244">
        <f>IF(N145="zákl. přenesená",J145,0)</f>
        <v>0</v>
      </c>
      <c r="BH145" s="244">
        <f>IF(N145="sníž. přenesená",J145,0)</f>
        <v>0</v>
      </c>
      <c r="BI145" s="244">
        <f>IF(N145="nulová",J145,0)</f>
        <v>0</v>
      </c>
      <c r="BJ145" s="14" t="s">
        <v>84</v>
      </c>
      <c r="BK145" s="244">
        <f>ROUND(I145*H145,2)</f>
        <v>0</v>
      </c>
      <c r="BL145" s="14" t="s">
        <v>147</v>
      </c>
      <c r="BM145" s="243" t="s">
        <v>490</v>
      </c>
    </row>
    <row r="146" s="12" customFormat="1" ht="22.8" customHeight="1">
      <c r="A146" s="12"/>
      <c r="B146" s="216"/>
      <c r="C146" s="217"/>
      <c r="D146" s="218" t="s">
        <v>75</v>
      </c>
      <c r="E146" s="230" t="s">
        <v>314</v>
      </c>
      <c r="F146" s="230" t="s">
        <v>315</v>
      </c>
      <c r="G146" s="217"/>
      <c r="H146" s="217"/>
      <c r="I146" s="220"/>
      <c r="J146" s="231">
        <f>BK146</f>
        <v>0</v>
      </c>
      <c r="K146" s="217"/>
      <c r="L146" s="222"/>
      <c r="M146" s="223"/>
      <c r="N146" s="224"/>
      <c r="O146" s="224"/>
      <c r="P146" s="225">
        <f>SUM(P147:P152)</f>
        <v>0</v>
      </c>
      <c r="Q146" s="224"/>
      <c r="R146" s="225">
        <f>SUM(R147:R152)</f>
        <v>0</v>
      </c>
      <c r="S146" s="224"/>
      <c r="T146" s="226">
        <f>SUM(T147:T152)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7" t="s">
        <v>86</v>
      </c>
      <c r="AT146" s="228" t="s">
        <v>75</v>
      </c>
      <c r="AU146" s="228" t="s">
        <v>84</v>
      </c>
      <c r="AY146" s="227" t="s">
        <v>139</v>
      </c>
      <c r="BK146" s="229">
        <f>SUM(BK147:BK152)</f>
        <v>0</v>
      </c>
    </row>
    <row r="147" s="2" customFormat="1" ht="24" customHeight="1">
      <c r="A147" s="35"/>
      <c r="B147" s="36"/>
      <c r="C147" s="232" t="s">
        <v>394</v>
      </c>
      <c r="D147" s="232" t="s">
        <v>142</v>
      </c>
      <c r="E147" s="233" t="s">
        <v>322</v>
      </c>
      <c r="F147" s="234" t="s">
        <v>323</v>
      </c>
      <c r="G147" s="235" t="s">
        <v>324</v>
      </c>
      <c r="H147" s="236">
        <v>2.2440000000000002</v>
      </c>
      <c r="I147" s="237"/>
      <c r="J147" s="238">
        <f>ROUND(I147*H147,2)</f>
        <v>0</v>
      </c>
      <c r="K147" s="234" t="s">
        <v>1</v>
      </c>
      <c r="L147" s="41"/>
      <c r="M147" s="239" t="s">
        <v>1</v>
      </c>
      <c r="N147" s="240" t="s">
        <v>41</v>
      </c>
      <c r="O147" s="88"/>
      <c r="P147" s="241">
        <f>O147*H147</f>
        <v>0</v>
      </c>
      <c r="Q147" s="241">
        <v>0</v>
      </c>
      <c r="R147" s="241">
        <f>Q147*H147</f>
        <v>0</v>
      </c>
      <c r="S147" s="241">
        <v>0</v>
      </c>
      <c r="T147" s="24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3" t="s">
        <v>147</v>
      </c>
      <c r="AT147" s="243" t="s">
        <v>142</v>
      </c>
      <c r="AU147" s="243" t="s">
        <v>86</v>
      </c>
      <c r="AY147" s="14" t="s">
        <v>139</v>
      </c>
      <c r="BE147" s="244">
        <f>IF(N147="základní",J147,0)</f>
        <v>0</v>
      </c>
      <c r="BF147" s="244">
        <f>IF(N147="snížená",J147,0)</f>
        <v>0</v>
      </c>
      <c r="BG147" s="244">
        <f>IF(N147="zákl. přenesená",J147,0)</f>
        <v>0</v>
      </c>
      <c r="BH147" s="244">
        <f>IF(N147="sníž. přenesená",J147,0)</f>
        <v>0</v>
      </c>
      <c r="BI147" s="244">
        <f>IF(N147="nulová",J147,0)</f>
        <v>0</v>
      </c>
      <c r="BJ147" s="14" t="s">
        <v>84</v>
      </c>
      <c r="BK147" s="244">
        <f>ROUND(I147*H147,2)</f>
        <v>0</v>
      </c>
      <c r="BL147" s="14" t="s">
        <v>147</v>
      </c>
      <c r="BM147" s="243" t="s">
        <v>491</v>
      </c>
    </row>
    <row r="148" s="2" customFormat="1" ht="24" customHeight="1">
      <c r="A148" s="35"/>
      <c r="B148" s="36"/>
      <c r="C148" s="232" t="s">
        <v>241</v>
      </c>
      <c r="D148" s="232" t="s">
        <v>142</v>
      </c>
      <c r="E148" s="233" t="s">
        <v>327</v>
      </c>
      <c r="F148" s="234" t="s">
        <v>328</v>
      </c>
      <c r="G148" s="235" t="s">
        <v>324</v>
      </c>
      <c r="H148" s="236">
        <v>1.8799999999999999</v>
      </c>
      <c r="I148" s="237"/>
      <c r="J148" s="238">
        <f>ROUND(I148*H148,2)</f>
        <v>0</v>
      </c>
      <c r="K148" s="234" t="s">
        <v>1</v>
      </c>
      <c r="L148" s="41"/>
      <c r="M148" s="239" t="s">
        <v>1</v>
      </c>
      <c r="N148" s="240" t="s">
        <v>41</v>
      </c>
      <c r="O148" s="88"/>
      <c r="P148" s="241">
        <f>O148*H148</f>
        <v>0</v>
      </c>
      <c r="Q148" s="241">
        <v>0</v>
      </c>
      <c r="R148" s="241">
        <f>Q148*H148</f>
        <v>0</v>
      </c>
      <c r="S148" s="241">
        <v>0</v>
      </c>
      <c r="T148" s="24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3" t="s">
        <v>329</v>
      </c>
      <c r="AT148" s="243" t="s">
        <v>142</v>
      </c>
      <c r="AU148" s="243" t="s">
        <v>86</v>
      </c>
      <c r="AY148" s="14" t="s">
        <v>139</v>
      </c>
      <c r="BE148" s="244">
        <f>IF(N148="základní",J148,0)</f>
        <v>0</v>
      </c>
      <c r="BF148" s="244">
        <f>IF(N148="snížená",J148,0)</f>
        <v>0</v>
      </c>
      <c r="BG148" s="244">
        <f>IF(N148="zákl. přenesená",J148,0)</f>
        <v>0</v>
      </c>
      <c r="BH148" s="244">
        <f>IF(N148="sníž. přenesená",J148,0)</f>
        <v>0</v>
      </c>
      <c r="BI148" s="244">
        <f>IF(N148="nulová",J148,0)</f>
        <v>0</v>
      </c>
      <c r="BJ148" s="14" t="s">
        <v>84</v>
      </c>
      <c r="BK148" s="244">
        <f>ROUND(I148*H148,2)</f>
        <v>0</v>
      </c>
      <c r="BL148" s="14" t="s">
        <v>329</v>
      </c>
      <c r="BM148" s="243" t="s">
        <v>492</v>
      </c>
    </row>
    <row r="149" s="2" customFormat="1">
      <c r="A149" s="35"/>
      <c r="B149" s="36"/>
      <c r="C149" s="37"/>
      <c r="D149" s="245" t="s">
        <v>331</v>
      </c>
      <c r="E149" s="37"/>
      <c r="F149" s="246" t="s">
        <v>332</v>
      </c>
      <c r="G149" s="37"/>
      <c r="H149" s="37"/>
      <c r="I149" s="141"/>
      <c r="J149" s="37"/>
      <c r="K149" s="37"/>
      <c r="L149" s="41"/>
      <c r="M149" s="251"/>
      <c r="N149" s="252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331</v>
      </c>
      <c r="AU149" s="14" t="s">
        <v>86</v>
      </c>
    </row>
    <row r="150" s="2" customFormat="1" ht="16.5" customHeight="1">
      <c r="A150" s="35"/>
      <c r="B150" s="36"/>
      <c r="C150" s="232" t="s">
        <v>493</v>
      </c>
      <c r="D150" s="232" t="s">
        <v>142</v>
      </c>
      <c r="E150" s="233" t="s">
        <v>494</v>
      </c>
      <c r="F150" s="234" t="s">
        <v>495</v>
      </c>
      <c r="G150" s="235" t="s">
        <v>319</v>
      </c>
      <c r="H150" s="236">
        <v>24</v>
      </c>
      <c r="I150" s="237"/>
      <c r="J150" s="238">
        <f>ROUND(I150*H150,2)</f>
        <v>0</v>
      </c>
      <c r="K150" s="234" t="s">
        <v>1</v>
      </c>
      <c r="L150" s="41"/>
      <c r="M150" s="239" t="s">
        <v>1</v>
      </c>
      <c r="N150" s="240" t="s">
        <v>41</v>
      </c>
      <c r="O150" s="88"/>
      <c r="P150" s="241">
        <f>O150*H150</f>
        <v>0</v>
      </c>
      <c r="Q150" s="241">
        <v>0</v>
      </c>
      <c r="R150" s="241">
        <f>Q150*H150</f>
        <v>0</v>
      </c>
      <c r="S150" s="241">
        <v>0</v>
      </c>
      <c r="T150" s="24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3" t="s">
        <v>147</v>
      </c>
      <c r="AT150" s="243" t="s">
        <v>142</v>
      </c>
      <c r="AU150" s="243" t="s">
        <v>86</v>
      </c>
      <c r="AY150" s="14" t="s">
        <v>139</v>
      </c>
      <c r="BE150" s="244">
        <f>IF(N150="základní",J150,0)</f>
        <v>0</v>
      </c>
      <c r="BF150" s="244">
        <f>IF(N150="snížená",J150,0)</f>
        <v>0</v>
      </c>
      <c r="BG150" s="244">
        <f>IF(N150="zákl. přenesená",J150,0)</f>
        <v>0</v>
      </c>
      <c r="BH150" s="244">
        <f>IF(N150="sníž. přenesená",J150,0)</f>
        <v>0</v>
      </c>
      <c r="BI150" s="244">
        <f>IF(N150="nulová",J150,0)</f>
        <v>0</v>
      </c>
      <c r="BJ150" s="14" t="s">
        <v>84</v>
      </c>
      <c r="BK150" s="244">
        <f>ROUND(I150*H150,2)</f>
        <v>0</v>
      </c>
      <c r="BL150" s="14" t="s">
        <v>147</v>
      </c>
      <c r="BM150" s="243" t="s">
        <v>496</v>
      </c>
    </row>
    <row r="151" s="2" customFormat="1" ht="16.5" customHeight="1">
      <c r="A151" s="35"/>
      <c r="B151" s="36"/>
      <c r="C151" s="232" t="s">
        <v>497</v>
      </c>
      <c r="D151" s="232" t="s">
        <v>142</v>
      </c>
      <c r="E151" s="233" t="s">
        <v>498</v>
      </c>
      <c r="F151" s="234" t="s">
        <v>318</v>
      </c>
      <c r="G151" s="235" t="s">
        <v>319</v>
      </c>
      <c r="H151" s="236">
        <v>24</v>
      </c>
      <c r="I151" s="237"/>
      <c r="J151" s="238">
        <f>ROUND(I151*H151,2)</f>
        <v>0</v>
      </c>
      <c r="K151" s="234" t="s">
        <v>1</v>
      </c>
      <c r="L151" s="41"/>
      <c r="M151" s="239" t="s">
        <v>1</v>
      </c>
      <c r="N151" s="240" t="s">
        <v>41</v>
      </c>
      <c r="O151" s="88"/>
      <c r="P151" s="241">
        <f>O151*H151</f>
        <v>0</v>
      </c>
      <c r="Q151" s="241">
        <v>0</v>
      </c>
      <c r="R151" s="241">
        <f>Q151*H151</f>
        <v>0</v>
      </c>
      <c r="S151" s="241">
        <v>0</v>
      </c>
      <c r="T151" s="24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3" t="s">
        <v>147</v>
      </c>
      <c r="AT151" s="243" t="s">
        <v>142</v>
      </c>
      <c r="AU151" s="243" t="s">
        <v>86</v>
      </c>
      <c r="AY151" s="14" t="s">
        <v>139</v>
      </c>
      <c r="BE151" s="244">
        <f>IF(N151="základní",J151,0)</f>
        <v>0</v>
      </c>
      <c r="BF151" s="244">
        <f>IF(N151="snížená",J151,0)</f>
        <v>0</v>
      </c>
      <c r="BG151" s="244">
        <f>IF(N151="zákl. přenesená",J151,0)</f>
        <v>0</v>
      </c>
      <c r="BH151" s="244">
        <f>IF(N151="sníž. přenesená",J151,0)</f>
        <v>0</v>
      </c>
      <c r="BI151" s="244">
        <f>IF(N151="nulová",J151,0)</f>
        <v>0</v>
      </c>
      <c r="BJ151" s="14" t="s">
        <v>84</v>
      </c>
      <c r="BK151" s="244">
        <f>ROUND(I151*H151,2)</f>
        <v>0</v>
      </c>
      <c r="BL151" s="14" t="s">
        <v>147</v>
      </c>
      <c r="BM151" s="243" t="s">
        <v>499</v>
      </c>
    </row>
    <row r="152" s="2" customFormat="1" ht="16.5" customHeight="1">
      <c r="A152" s="35"/>
      <c r="B152" s="36"/>
      <c r="C152" s="232" t="s">
        <v>428</v>
      </c>
      <c r="D152" s="232" t="s">
        <v>142</v>
      </c>
      <c r="E152" s="233" t="s">
        <v>500</v>
      </c>
      <c r="F152" s="234" t="s">
        <v>501</v>
      </c>
      <c r="G152" s="235" t="s">
        <v>319</v>
      </c>
      <c r="H152" s="236">
        <v>8</v>
      </c>
      <c r="I152" s="237"/>
      <c r="J152" s="238">
        <f>ROUND(I152*H152,2)</f>
        <v>0</v>
      </c>
      <c r="K152" s="234" t="s">
        <v>1</v>
      </c>
      <c r="L152" s="41"/>
      <c r="M152" s="253" t="s">
        <v>1</v>
      </c>
      <c r="N152" s="254" t="s">
        <v>41</v>
      </c>
      <c r="O152" s="249"/>
      <c r="P152" s="255">
        <f>O152*H152</f>
        <v>0</v>
      </c>
      <c r="Q152" s="255">
        <v>0</v>
      </c>
      <c r="R152" s="255">
        <f>Q152*H152</f>
        <v>0</v>
      </c>
      <c r="S152" s="255">
        <v>0</v>
      </c>
      <c r="T152" s="256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3" t="s">
        <v>147</v>
      </c>
      <c r="AT152" s="243" t="s">
        <v>142</v>
      </c>
      <c r="AU152" s="243" t="s">
        <v>86</v>
      </c>
      <c r="AY152" s="14" t="s">
        <v>139</v>
      </c>
      <c r="BE152" s="244">
        <f>IF(N152="základní",J152,0)</f>
        <v>0</v>
      </c>
      <c r="BF152" s="244">
        <f>IF(N152="snížená",J152,0)</f>
        <v>0</v>
      </c>
      <c r="BG152" s="244">
        <f>IF(N152="zákl. přenesená",J152,0)</f>
        <v>0</v>
      </c>
      <c r="BH152" s="244">
        <f>IF(N152="sníž. přenesená",J152,0)</f>
        <v>0</v>
      </c>
      <c r="BI152" s="244">
        <f>IF(N152="nulová",J152,0)</f>
        <v>0</v>
      </c>
      <c r="BJ152" s="14" t="s">
        <v>84</v>
      </c>
      <c r="BK152" s="244">
        <f>ROUND(I152*H152,2)</f>
        <v>0</v>
      </c>
      <c r="BL152" s="14" t="s">
        <v>147</v>
      </c>
      <c r="BM152" s="243" t="s">
        <v>502</v>
      </c>
    </row>
    <row r="153" s="2" customFormat="1" ht="6.96" customHeight="1">
      <c r="A153" s="35"/>
      <c r="B153" s="63"/>
      <c r="C153" s="64"/>
      <c r="D153" s="64"/>
      <c r="E153" s="64"/>
      <c r="F153" s="64"/>
      <c r="G153" s="64"/>
      <c r="H153" s="64"/>
      <c r="I153" s="180"/>
      <c r="J153" s="64"/>
      <c r="K153" s="64"/>
      <c r="L153" s="41"/>
      <c r="M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</row>
  </sheetData>
  <sheetProtection sheet="1" autoFilter="0" formatColumns="0" formatRows="0" objects="1" scenarios="1" spinCount="100000" saltValue="I1gqItoNSUi14VgsssWJs+K9URb0a8P47ktWcsH+CfuH3KEkt7o0+Uf0Yloq1TVk88h1iK5lccBHMhB25bKZQA==" hashValue="+B2mbwEgXPtQ91pskBZqUiBUY6MN6WTnkwQNPQRiqDBNCVMh+cd29vCEBK0tmIlXIDHfdwxuD2YP6Z4MjK9DvQ==" algorithmName="SHA-512" password="CC35"/>
  <autoFilter ref="C121:K15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3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86</v>
      </c>
    </row>
    <row r="4" s="1" customFormat="1" ht="24.96" customHeight="1">
      <c r="B4" s="17"/>
      <c r="D4" s="137" t="s">
        <v>105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25.5" customHeight="1">
      <c r="B7" s="17"/>
      <c r="E7" s="140" t="str">
        <f>'Rekapitulace stavby'!K6</f>
        <v>Gymnázium Blansko - rekonstrukce, rozvodů teplé a studené vody, odpadů,topné soustavy a kotelny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106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27" customHeight="1">
      <c r="A9" s="35"/>
      <c r="B9" s="41"/>
      <c r="C9" s="35"/>
      <c r="D9" s="35"/>
      <c r="E9" s="142" t="s">
        <v>503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24. 9. 2019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21</v>
      </c>
      <c r="F15" s="35"/>
      <c r="G15" s="35"/>
      <c r="H15" s="35"/>
      <c r="I15" s="144" t="s">
        <v>26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27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29</v>
      </c>
      <c r="E20" s="35"/>
      <c r="F20" s="35"/>
      <c r="G20" s="35"/>
      <c r="H20" s="35"/>
      <c r="I20" s="144" t="s">
        <v>25</v>
      </c>
      <c r="J20" s="143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30</v>
      </c>
      <c r="F21" s="35"/>
      <c r="G21" s="35"/>
      <c r="H21" s="35"/>
      <c r="I21" s="144" t="s">
        <v>26</v>
      </c>
      <c r="J21" s="143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32</v>
      </c>
      <c r="E23" s="35"/>
      <c r="F23" s="35"/>
      <c r="G23" s="35"/>
      <c r="H23" s="35"/>
      <c r="I23" s="144" t="s">
        <v>25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33</v>
      </c>
      <c r="F24" s="35"/>
      <c r="G24" s="35"/>
      <c r="H24" s="35"/>
      <c r="I24" s="144" t="s">
        <v>26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34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504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36</v>
      </c>
      <c r="E30" s="35"/>
      <c r="F30" s="35"/>
      <c r="G30" s="35"/>
      <c r="H30" s="35"/>
      <c r="I30" s="141"/>
      <c r="J30" s="154">
        <f>ROUND(J129,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38</v>
      </c>
      <c r="G32" s="35"/>
      <c r="H32" s="35"/>
      <c r="I32" s="156" t="s">
        <v>37</v>
      </c>
      <c r="J32" s="155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40</v>
      </c>
      <c r="E33" s="139" t="s">
        <v>41</v>
      </c>
      <c r="F33" s="158">
        <f>ROUND((SUM(BE129:BE369)),  2)</f>
        <v>0</v>
      </c>
      <c r="G33" s="35"/>
      <c r="H33" s="35"/>
      <c r="I33" s="159">
        <v>0.20999999999999999</v>
      </c>
      <c r="J33" s="158">
        <f>ROUND(((SUM(BE129:BE369))*I33),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42</v>
      </c>
      <c r="F34" s="158">
        <f>ROUND((SUM(BF129:BF369)),  2)</f>
        <v>0</v>
      </c>
      <c r="G34" s="35"/>
      <c r="H34" s="35"/>
      <c r="I34" s="159">
        <v>0.14999999999999999</v>
      </c>
      <c r="J34" s="158">
        <f>ROUND(((SUM(BF129:BF369))*I34),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43</v>
      </c>
      <c r="F35" s="158">
        <f>ROUND((SUM(BG129:BG369)),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44</v>
      </c>
      <c r="F36" s="158">
        <f>ROUND((SUM(BH129:BH369)),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8">
        <f>ROUND((SUM(BI129:BI369)),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46</v>
      </c>
      <c r="E39" s="162"/>
      <c r="F39" s="162"/>
      <c r="G39" s="163" t="s">
        <v>47</v>
      </c>
      <c r="H39" s="164" t="s">
        <v>48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49</v>
      </c>
      <c r="E50" s="169"/>
      <c r="F50" s="169"/>
      <c r="G50" s="168" t="s">
        <v>50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51</v>
      </c>
      <c r="E61" s="172"/>
      <c r="F61" s="173" t="s">
        <v>52</v>
      </c>
      <c r="G61" s="171" t="s">
        <v>51</v>
      </c>
      <c r="H61" s="172"/>
      <c r="I61" s="174"/>
      <c r="J61" s="175" t="s">
        <v>52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53</v>
      </c>
      <c r="E65" s="176"/>
      <c r="F65" s="176"/>
      <c r="G65" s="168" t="s">
        <v>54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51</v>
      </c>
      <c r="E76" s="172"/>
      <c r="F76" s="173" t="s">
        <v>52</v>
      </c>
      <c r="G76" s="171" t="s">
        <v>51</v>
      </c>
      <c r="H76" s="172"/>
      <c r="I76" s="174"/>
      <c r="J76" s="175" t="s">
        <v>52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109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5.5" customHeight="1">
      <c r="A85" s="35"/>
      <c r="B85" s="36"/>
      <c r="C85" s="37"/>
      <c r="D85" s="37"/>
      <c r="E85" s="184" t="str">
        <f>E7</f>
        <v>Gymnázium Blansko - rekonstrukce, rozvodů teplé a studené vody, odpadů,topné soustavy a kotelny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27" customHeight="1">
      <c r="A87" s="35"/>
      <c r="B87" s="36"/>
      <c r="C87" s="37"/>
      <c r="D87" s="37"/>
      <c r="E87" s="73" t="str">
        <f>E9</f>
        <v xml:space="preserve">160519_M_UT-SO01 - Gymnázium Blansko - rekonstrukce rozvodů teplé a studené vody, odpadů, topné soustavy a kotelny 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Gymnázium Blansko, příspěvková organizace,Seifert </v>
      </c>
      <c r="G89" s="37"/>
      <c r="H89" s="37"/>
      <c r="I89" s="144" t="s">
        <v>22</v>
      </c>
      <c r="J89" s="76" t="str">
        <f>IF(J12="","",J12)</f>
        <v>24. 9. 2019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7.9" customHeight="1">
      <c r="A91" s="35"/>
      <c r="B91" s="36"/>
      <c r="C91" s="29" t="s">
        <v>24</v>
      </c>
      <c r="D91" s="37"/>
      <c r="E91" s="37"/>
      <c r="F91" s="24" t="str">
        <f>E15</f>
        <v xml:space="preserve">Gymnázium Blansko, příspěvková organizace,Seifert </v>
      </c>
      <c r="G91" s="37"/>
      <c r="H91" s="37"/>
      <c r="I91" s="144" t="s">
        <v>29</v>
      </c>
      <c r="J91" s="33" t="str">
        <f>E21</f>
        <v>V-PROJEKT Prostějov, v.o.s.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144" t="s">
        <v>32</v>
      </c>
      <c r="J92" s="33" t="str">
        <f>E24</f>
        <v>Jungmann Adam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110</v>
      </c>
      <c r="D94" s="186"/>
      <c r="E94" s="186"/>
      <c r="F94" s="186"/>
      <c r="G94" s="186"/>
      <c r="H94" s="186"/>
      <c r="I94" s="187"/>
      <c r="J94" s="188" t="s">
        <v>111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112</v>
      </c>
      <c r="D96" s="37"/>
      <c r="E96" s="37"/>
      <c r="F96" s="37"/>
      <c r="G96" s="37"/>
      <c r="H96" s="37"/>
      <c r="I96" s="141"/>
      <c r="J96" s="107">
        <f>J129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113</v>
      </c>
    </row>
    <row r="97" s="9" customFormat="1" ht="24.96" customHeight="1">
      <c r="A97" s="9"/>
      <c r="B97" s="190"/>
      <c r="C97" s="191"/>
      <c r="D97" s="192" t="s">
        <v>114</v>
      </c>
      <c r="E97" s="193"/>
      <c r="F97" s="193"/>
      <c r="G97" s="193"/>
      <c r="H97" s="193"/>
      <c r="I97" s="194"/>
      <c r="J97" s="195">
        <f>J130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115</v>
      </c>
      <c r="E98" s="200"/>
      <c r="F98" s="200"/>
      <c r="G98" s="200"/>
      <c r="H98" s="200"/>
      <c r="I98" s="201"/>
      <c r="J98" s="202">
        <f>J131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442</v>
      </c>
      <c r="E99" s="200"/>
      <c r="F99" s="200"/>
      <c r="G99" s="200"/>
      <c r="H99" s="200"/>
      <c r="I99" s="201"/>
      <c r="J99" s="202">
        <f>J147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116</v>
      </c>
      <c r="E100" s="200"/>
      <c r="F100" s="200"/>
      <c r="G100" s="200"/>
      <c r="H100" s="200"/>
      <c r="I100" s="201"/>
      <c r="J100" s="202">
        <f>J152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117</v>
      </c>
      <c r="E101" s="200"/>
      <c r="F101" s="200"/>
      <c r="G101" s="200"/>
      <c r="H101" s="200"/>
      <c r="I101" s="201"/>
      <c r="J101" s="202">
        <f>J170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118</v>
      </c>
      <c r="E102" s="200"/>
      <c r="F102" s="200"/>
      <c r="G102" s="200"/>
      <c r="H102" s="200"/>
      <c r="I102" s="201"/>
      <c r="J102" s="202">
        <f>J194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98"/>
      <c r="D103" s="199" t="s">
        <v>119</v>
      </c>
      <c r="E103" s="200"/>
      <c r="F103" s="200"/>
      <c r="G103" s="200"/>
      <c r="H103" s="200"/>
      <c r="I103" s="201"/>
      <c r="J103" s="202">
        <f>J225</f>
        <v>0</v>
      </c>
      <c r="K103" s="198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98"/>
      <c r="D104" s="199" t="s">
        <v>505</v>
      </c>
      <c r="E104" s="200"/>
      <c r="F104" s="200"/>
      <c r="G104" s="200"/>
      <c r="H104" s="200"/>
      <c r="I104" s="201"/>
      <c r="J104" s="202">
        <f>J256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121</v>
      </c>
      <c r="E105" s="200"/>
      <c r="F105" s="200"/>
      <c r="G105" s="200"/>
      <c r="H105" s="200"/>
      <c r="I105" s="201"/>
      <c r="J105" s="202">
        <f>J280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98"/>
      <c r="D106" s="199" t="s">
        <v>123</v>
      </c>
      <c r="E106" s="200"/>
      <c r="F106" s="200"/>
      <c r="G106" s="200"/>
      <c r="H106" s="200"/>
      <c r="I106" s="201"/>
      <c r="J106" s="202">
        <f>J330</f>
        <v>0</v>
      </c>
      <c r="K106" s="198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98"/>
      <c r="D107" s="199" t="s">
        <v>506</v>
      </c>
      <c r="E107" s="200"/>
      <c r="F107" s="200"/>
      <c r="G107" s="200"/>
      <c r="H107" s="200"/>
      <c r="I107" s="201"/>
      <c r="J107" s="202">
        <f>J351</f>
        <v>0</v>
      </c>
      <c r="K107" s="198"/>
      <c r="L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7"/>
      <c r="C108" s="198"/>
      <c r="D108" s="199" t="s">
        <v>507</v>
      </c>
      <c r="E108" s="200"/>
      <c r="F108" s="200"/>
      <c r="G108" s="200"/>
      <c r="H108" s="200"/>
      <c r="I108" s="201"/>
      <c r="J108" s="202">
        <f>J355</f>
        <v>0</v>
      </c>
      <c r="K108" s="198"/>
      <c r="L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98"/>
      <c r="D109" s="199" t="s">
        <v>508</v>
      </c>
      <c r="E109" s="200"/>
      <c r="F109" s="200"/>
      <c r="G109" s="200"/>
      <c r="H109" s="200"/>
      <c r="I109" s="201"/>
      <c r="J109" s="202">
        <f>J363</f>
        <v>0</v>
      </c>
      <c r="K109" s="198"/>
      <c r="L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5"/>
      <c r="B110" s="36"/>
      <c r="C110" s="37"/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63"/>
      <c r="C111" s="64"/>
      <c r="D111" s="64"/>
      <c r="E111" s="64"/>
      <c r="F111" s="64"/>
      <c r="G111" s="64"/>
      <c r="H111" s="64"/>
      <c r="I111" s="180"/>
      <c r="J111" s="64"/>
      <c r="K111" s="64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="2" customFormat="1" ht="6.96" customHeight="1">
      <c r="A115" s="35"/>
      <c r="B115" s="65"/>
      <c r="C115" s="66"/>
      <c r="D115" s="66"/>
      <c r="E115" s="66"/>
      <c r="F115" s="66"/>
      <c r="G115" s="66"/>
      <c r="H115" s="66"/>
      <c r="I115" s="183"/>
      <c r="J115" s="66"/>
      <c r="K115" s="66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4.96" customHeight="1">
      <c r="A116" s="35"/>
      <c r="B116" s="36"/>
      <c r="C116" s="20" t="s">
        <v>125</v>
      </c>
      <c r="D116" s="37"/>
      <c r="E116" s="37"/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14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16</v>
      </c>
      <c r="D118" s="37"/>
      <c r="E118" s="37"/>
      <c r="F118" s="37"/>
      <c r="G118" s="37"/>
      <c r="H118" s="37"/>
      <c r="I118" s="14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5.5" customHeight="1">
      <c r="A119" s="35"/>
      <c r="B119" s="36"/>
      <c r="C119" s="37"/>
      <c r="D119" s="37"/>
      <c r="E119" s="184" t="str">
        <f>E7</f>
        <v>Gymnázium Blansko - rekonstrukce, rozvodů teplé a studené vody, odpadů,topné soustavy a kotelny</v>
      </c>
      <c r="F119" s="29"/>
      <c r="G119" s="29"/>
      <c r="H119" s="29"/>
      <c r="I119" s="14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106</v>
      </c>
      <c r="D120" s="37"/>
      <c r="E120" s="37"/>
      <c r="F120" s="37"/>
      <c r="G120" s="37"/>
      <c r="H120" s="37"/>
      <c r="I120" s="14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27" customHeight="1">
      <c r="A121" s="35"/>
      <c r="B121" s="36"/>
      <c r="C121" s="37"/>
      <c r="D121" s="37"/>
      <c r="E121" s="73" t="str">
        <f>E9</f>
        <v xml:space="preserve">160519_M_UT-SO01 - Gymnázium Blansko - rekonstrukce rozvodů teplé a studené vody, odpadů, topné soustavy a kotelny </v>
      </c>
      <c r="F121" s="37"/>
      <c r="G121" s="37"/>
      <c r="H121" s="37"/>
      <c r="I121" s="14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141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20</v>
      </c>
      <c r="D123" s="37"/>
      <c r="E123" s="37"/>
      <c r="F123" s="24" t="str">
        <f>F12</f>
        <v xml:space="preserve">Gymnázium Blansko, příspěvková organizace,Seifert </v>
      </c>
      <c r="G123" s="37"/>
      <c r="H123" s="37"/>
      <c r="I123" s="144" t="s">
        <v>22</v>
      </c>
      <c r="J123" s="76" t="str">
        <f>IF(J12="","",J12)</f>
        <v>24. 9. 2019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141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27.9" customHeight="1">
      <c r="A125" s="35"/>
      <c r="B125" s="36"/>
      <c r="C125" s="29" t="s">
        <v>24</v>
      </c>
      <c r="D125" s="37"/>
      <c r="E125" s="37"/>
      <c r="F125" s="24" t="str">
        <f>E15</f>
        <v xml:space="preserve">Gymnázium Blansko, příspěvková organizace,Seifert </v>
      </c>
      <c r="G125" s="37"/>
      <c r="H125" s="37"/>
      <c r="I125" s="144" t="s">
        <v>29</v>
      </c>
      <c r="J125" s="33" t="str">
        <f>E21</f>
        <v>V-PROJEKT Prostějov, v.o.s.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27</v>
      </c>
      <c r="D126" s="37"/>
      <c r="E126" s="37"/>
      <c r="F126" s="24" t="str">
        <f>IF(E18="","",E18)</f>
        <v>Vyplň údaj</v>
      </c>
      <c r="G126" s="37"/>
      <c r="H126" s="37"/>
      <c r="I126" s="144" t="s">
        <v>32</v>
      </c>
      <c r="J126" s="33" t="str">
        <f>E24</f>
        <v>Jungmann Adam</v>
      </c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0.32" customHeight="1">
      <c r="A127" s="35"/>
      <c r="B127" s="36"/>
      <c r="C127" s="37"/>
      <c r="D127" s="37"/>
      <c r="E127" s="37"/>
      <c r="F127" s="37"/>
      <c r="G127" s="37"/>
      <c r="H127" s="37"/>
      <c r="I127" s="141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11" customFormat="1" ht="29.28" customHeight="1">
      <c r="A128" s="204"/>
      <c r="B128" s="205"/>
      <c r="C128" s="206" t="s">
        <v>126</v>
      </c>
      <c r="D128" s="207" t="s">
        <v>61</v>
      </c>
      <c r="E128" s="207" t="s">
        <v>57</v>
      </c>
      <c r="F128" s="207" t="s">
        <v>58</v>
      </c>
      <c r="G128" s="207" t="s">
        <v>127</v>
      </c>
      <c r="H128" s="207" t="s">
        <v>128</v>
      </c>
      <c r="I128" s="208" t="s">
        <v>129</v>
      </c>
      <c r="J128" s="207" t="s">
        <v>111</v>
      </c>
      <c r="K128" s="209" t="s">
        <v>130</v>
      </c>
      <c r="L128" s="210"/>
      <c r="M128" s="97" t="s">
        <v>1</v>
      </c>
      <c r="N128" s="98" t="s">
        <v>40</v>
      </c>
      <c r="O128" s="98" t="s">
        <v>131</v>
      </c>
      <c r="P128" s="98" t="s">
        <v>132</v>
      </c>
      <c r="Q128" s="98" t="s">
        <v>133</v>
      </c>
      <c r="R128" s="98" t="s">
        <v>134</v>
      </c>
      <c r="S128" s="98" t="s">
        <v>135</v>
      </c>
      <c r="T128" s="99" t="s">
        <v>136</v>
      </c>
      <c r="U128" s="204"/>
      <c r="V128" s="204"/>
      <c r="W128" s="204"/>
      <c r="X128" s="204"/>
      <c r="Y128" s="204"/>
      <c r="Z128" s="204"/>
      <c r="AA128" s="204"/>
      <c r="AB128" s="204"/>
      <c r="AC128" s="204"/>
      <c r="AD128" s="204"/>
      <c r="AE128" s="204"/>
    </row>
    <row r="129" s="2" customFormat="1" ht="22.8" customHeight="1">
      <c r="A129" s="35"/>
      <c r="B129" s="36"/>
      <c r="C129" s="104" t="s">
        <v>137</v>
      </c>
      <c r="D129" s="37"/>
      <c r="E129" s="37"/>
      <c r="F129" s="37"/>
      <c r="G129" s="37"/>
      <c r="H129" s="37"/>
      <c r="I129" s="141"/>
      <c r="J129" s="211">
        <f>BK129</f>
        <v>0</v>
      </c>
      <c r="K129" s="37"/>
      <c r="L129" s="41"/>
      <c r="M129" s="100"/>
      <c r="N129" s="212"/>
      <c r="O129" s="101"/>
      <c r="P129" s="213">
        <f>P130</f>
        <v>0</v>
      </c>
      <c r="Q129" s="101"/>
      <c r="R129" s="213">
        <f>R130</f>
        <v>4.2912449999999991</v>
      </c>
      <c r="S129" s="101"/>
      <c r="T129" s="214">
        <f>T130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75</v>
      </c>
      <c r="AU129" s="14" t="s">
        <v>113</v>
      </c>
      <c r="BK129" s="215">
        <f>BK130</f>
        <v>0</v>
      </c>
    </row>
    <row r="130" s="12" customFormat="1" ht="25.92" customHeight="1">
      <c r="A130" s="12"/>
      <c r="B130" s="216"/>
      <c r="C130" s="217"/>
      <c r="D130" s="218" t="s">
        <v>75</v>
      </c>
      <c r="E130" s="219" t="s">
        <v>138</v>
      </c>
      <c r="F130" s="219" t="s">
        <v>138</v>
      </c>
      <c r="G130" s="217"/>
      <c r="H130" s="217"/>
      <c r="I130" s="220"/>
      <c r="J130" s="221">
        <f>BK130</f>
        <v>0</v>
      </c>
      <c r="K130" s="217"/>
      <c r="L130" s="222"/>
      <c r="M130" s="223"/>
      <c r="N130" s="224"/>
      <c r="O130" s="224"/>
      <c r="P130" s="225">
        <f>P131+P147+P152+P170+P194+P225+P256+P280+P330+P351+P355+P363</f>
        <v>0</v>
      </c>
      <c r="Q130" s="224"/>
      <c r="R130" s="225">
        <f>R131+R147+R152+R170+R194+R225+R256+R280+R330+R351+R355+R363</f>
        <v>4.2912449999999991</v>
      </c>
      <c r="S130" s="224"/>
      <c r="T130" s="226">
        <f>T131+T147+T152+T170+T194+T225+T256+T280+T330+T351+T355+T363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7" t="s">
        <v>86</v>
      </c>
      <c r="AT130" s="228" t="s">
        <v>75</v>
      </c>
      <c r="AU130" s="228" t="s">
        <v>76</v>
      </c>
      <c r="AY130" s="227" t="s">
        <v>139</v>
      </c>
      <c r="BK130" s="229">
        <f>BK131+BK147+BK152+BK170+BK194+BK225+BK256+BK280+BK330+BK351+BK355+BK363</f>
        <v>0</v>
      </c>
    </row>
    <row r="131" s="12" customFormat="1" ht="22.8" customHeight="1">
      <c r="A131" s="12"/>
      <c r="B131" s="216"/>
      <c r="C131" s="217"/>
      <c r="D131" s="218" t="s">
        <v>75</v>
      </c>
      <c r="E131" s="230" t="s">
        <v>140</v>
      </c>
      <c r="F131" s="230" t="s">
        <v>141</v>
      </c>
      <c r="G131" s="217"/>
      <c r="H131" s="217"/>
      <c r="I131" s="220"/>
      <c r="J131" s="231">
        <f>BK131</f>
        <v>0</v>
      </c>
      <c r="K131" s="217"/>
      <c r="L131" s="222"/>
      <c r="M131" s="223"/>
      <c r="N131" s="224"/>
      <c r="O131" s="224"/>
      <c r="P131" s="225">
        <f>SUM(P132:P146)</f>
        <v>0</v>
      </c>
      <c r="Q131" s="224"/>
      <c r="R131" s="225">
        <f>SUM(R132:R146)</f>
        <v>0.3861</v>
      </c>
      <c r="S131" s="224"/>
      <c r="T131" s="226">
        <f>SUM(T132:T146)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7" t="s">
        <v>86</v>
      </c>
      <c r="AT131" s="228" t="s">
        <v>75</v>
      </c>
      <c r="AU131" s="228" t="s">
        <v>84</v>
      </c>
      <c r="AY131" s="227" t="s">
        <v>139</v>
      </c>
      <c r="BK131" s="229">
        <f>SUM(BK132:BK146)</f>
        <v>0</v>
      </c>
    </row>
    <row r="132" s="2" customFormat="1" ht="24" customHeight="1">
      <c r="A132" s="35"/>
      <c r="B132" s="36"/>
      <c r="C132" s="232" t="s">
        <v>84</v>
      </c>
      <c r="D132" s="232" t="s">
        <v>142</v>
      </c>
      <c r="E132" s="233" t="s">
        <v>509</v>
      </c>
      <c r="F132" s="234" t="s">
        <v>510</v>
      </c>
      <c r="G132" s="235" t="s">
        <v>306</v>
      </c>
      <c r="H132" s="236">
        <v>34</v>
      </c>
      <c r="I132" s="237"/>
      <c r="J132" s="238">
        <f>ROUND(I132*H132,2)</f>
        <v>0</v>
      </c>
      <c r="K132" s="234" t="s">
        <v>146</v>
      </c>
      <c r="L132" s="41"/>
      <c r="M132" s="239" t="s">
        <v>1</v>
      </c>
      <c r="N132" s="240" t="s">
        <v>41</v>
      </c>
      <c r="O132" s="88"/>
      <c r="P132" s="241">
        <f>O132*H132</f>
        <v>0</v>
      </c>
      <c r="Q132" s="241">
        <v>0.00022000000000000001</v>
      </c>
      <c r="R132" s="241">
        <f>Q132*H132</f>
        <v>0.0074800000000000005</v>
      </c>
      <c r="S132" s="241">
        <v>0</v>
      </c>
      <c r="T132" s="24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3" t="s">
        <v>147</v>
      </c>
      <c r="AT132" s="243" t="s">
        <v>142</v>
      </c>
      <c r="AU132" s="243" t="s">
        <v>86</v>
      </c>
      <c r="AY132" s="14" t="s">
        <v>139</v>
      </c>
      <c r="BE132" s="244">
        <f>IF(N132="základní",J132,0)</f>
        <v>0</v>
      </c>
      <c r="BF132" s="244">
        <f>IF(N132="snížená",J132,0)</f>
        <v>0</v>
      </c>
      <c r="BG132" s="244">
        <f>IF(N132="zákl. přenesená",J132,0)</f>
        <v>0</v>
      </c>
      <c r="BH132" s="244">
        <f>IF(N132="sníž. přenesená",J132,0)</f>
        <v>0</v>
      </c>
      <c r="BI132" s="244">
        <f>IF(N132="nulová",J132,0)</f>
        <v>0</v>
      </c>
      <c r="BJ132" s="14" t="s">
        <v>84</v>
      </c>
      <c r="BK132" s="244">
        <f>ROUND(I132*H132,2)</f>
        <v>0</v>
      </c>
      <c r="BL132" s="14" t="s">
        <v>147</v>
      </c>
      <c r="BM132" s="243" t="s">
        <v>511</v>
      </c>
    </row>
    <row r="133" s="2" customFormat="1" ht="24" customHeight="1">
      <c r="A133" s="35"/>
      <c r="B133" s="36"/>
      <c r="C133" s="257" t="s">
        <v>86</v>
      </c>
      <c r="D133" s="257" t="s">
        <v>512</v>
      </c>
      <c r="E133" s="258" t="s">
        <v>513</v>
      </c>
      <c r="F133" s="259" t="s">
        <v>514</v>
      </c>
      <c r="G133" s="260" t="s">
        <v>515</v>
      </c>
      <c r="H133" s="261">
        <v>34</v>
      </c>
      <c r="I133" s="262"/>
      <c r="J133" s="263">
        <f>ROUND(I133*H133,2)</f>
        <v>0</v>
      </c>
      <c r="K133" s="259" t="s">
        <v>1</v>
      </c>
      <c r="L133" s="264"/>
      <c r="M133" s="265" t="s">
        <v>1</v>
      </c>
      <c r="N133" s="266" t="s">
        <v>41</v>
      </c>
      <c r="O133" s="88"/>
      <c r="P133" s="241">
        <f>O133*H133</f>
        <v>0</v>
      </c>
      <c r="Q133" s="241">
        <v>0</v>
      </c>
      <c r="R133" s="241">
        <f>Q133*H133</f>
        <v>0</v>
      </c>
      <c r="S133" s="241">
        <v>0</v>
      </c>
      <c r="T133" s="24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3" t="s">
        <v>281</v>
      </c>
      <c r="AT133" s="243" t="s">
        <v>512</v>
      </c>
      <c r="AU133" s="243" t="s">
        <v>86</v>
      </c>
      <c r="AY133" s="14" t="s">
        <v>139</v>
      </c>
      <c r="BE133" s="244">
        <f>IF(N133="základní",J133,0)</f>
        <v>0</v>
      </c>
      <c r="BF133" s="244">
        <f>IF(N133="snížená",J133,0)</f>
        <v>0</v>
      </c>
      <c r="BG133" s="244">
        <f>IF(N133="zákl. přenesená",J133,0)</f>
        <v>0</v>
      </c>
      <c r="BH133" s="244">
        <f>IF(N133="sníž. přenesená",J133,0)</f>
        <v>0</v>
      </c>
      <c r="BI133" s="244">
        <f>IF(N133="nulová",J133,0)</f>
        <v>0</v>
      </c>
      <c r="BJ133" s="14" t="s">
        <v>84</v>
      </c>
      <c r="BK133" s="244">
        <f>ROUND(I133*H133,2)</f>
        <v>0</v>
      </c>
      <c r="BL133" s="14" t="s">
        <v>147</v>
      </c>
      <c r="BM133" s="243" t="s">
        <v>516</v>
      </c>
    </row>
    <row r="134" s="2" customFormat="1" ht="24" customHeight="1">
      <c r="A134" s="35"/>
      <c r="B134" s="36"/>
      <c r="C134" s="257" t="s">
        <v>517</v>
      </c>
      <c r="D134" s="257" t="s">
        <v>512</v>
      </c>
      <c r="E134" s="258" t="s">
        <v>518</v>
      </c>
      <c r="F134" s="259" t="s">
        <v>519</v>
      </c>
      <c r="G134" s="260" t="s">
        <v>145</v>
      </c>
      <c r="H134" s="261">
        <v>40</v>
      </c>
      <c r="I134" s="262"/>
      <c r="J134" s="263">
        <f>ROUND(I134*H134,2)</f>
        <v>0</v>
      </c>
      <c r="K134" s="259" t="s">
        <v>146</v>
      </c>
      <c r="L134" s="264"/>
      <c r="M134" s="265" t="s">
        <v>1</v>
      </c>
      <c r="N134" s="266" t="s">
        <v>41</v>
      </c>
      <c r="O134" s="88"/>
      <c r="P134" s="241">
        <f>O134*H134</f>
        <v>0</v>
      </c>
      <c r="Q134" s="241">
        <v>0.00029</v>
      </c>
      <c r="R134" s="241">
        <f>Q134*H134</f>
        <v>0.011599999999999999</v>
      </c>
      <c r="S134" s="241">
        <v>0</v>
      </c>
      <c r="T134" s="24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3" t="s">
        <v>281</v>
      </c>
      <c r="AT134" s="243" t="s">
        <v>512</v>
      </c>
      <c r="AU134" s="243" t="s">
        <v>86</v>
      </c>
      <c r="AY134" s="14" t="s">
        <v>139</v>
      </c>
      <c r="BE134" s="244">
        <f>IF(N134="základní",J134,0)</f>
        <v>0</v>
      </c>
      <c r="BF134" s="244">
        <f>IF(N134="snížená",J134,0)</f>
        <v>0</v>
      </c>
      <c r="BG134" s="244">
        <f>IF(N134="zákl. přenesená",J134,0)</f>
        <v>0</v>
      </c>
      <c r="BH134" s="244">
        <f>IF(N134="sníž. přenesená",J134,0)</f>
        <v>0</v>
      </c>
      <c r="BI134" s="244">
        <f>IF(N134="nulová",J134,0)</f>
        <v>0</v>
      </c>
      <c r="BJ134" s="14" t="s">
        <v>84</v>
      </c>
      <c r="BK134" s="244">
        <f>ROUND(I134*H134,2)</f>
        <v>0</v>
      </c>
      <c r="BL134" s="14" t="s">
        <v>147</v>
      </c>
      <c r="BM134" s="243" t="s">
        <v>520</v>
      </c>
    </row>
    <row r="135" s="2" customFormat="1" ht="24" customHeight="1">
      <c r="A135" s="35"/>
      <c r="B135" s="36"/>
      <c r="C135" s="257" t="s">
        <v>521</v>
      </c>
      <c r="D135" s="257" t="s">
        <v>512</v>
      </c>
      <c r="E135" s="258" t="s">
        <v>522</v>
      </c>
      <c r="F135" s="259" t="s">
        <v>523</v>
      </c>
      <c r="G135" s="260" t="s">
        <v>145</v>
      </c>
      <c r="H135" s="261">
        <v>15</v>
      </c>
      <c r="I135" s="262"/>
      <c r="J135" s="263">
        <f>ROUND(I135*H135,2)</f>
        <v>0</v>
      </c>
      <c r="K135" s="259" t="s">
        <v>146</v>
      </c>
      <c r="L135" s="264"/>
      <c r="M135" s="265" t="s">
        <v>1</v>
      </c>
      <c r="N135" s="266" t="s">
        <v>41</v>
      </c>
      <c r="O135" s="88"/>
      <c r="P135" s="241">
        <f>O135*H135</f>
        <v>0</v>
      </c>
      <c r="Q135" s="241">
        <v>0.00032000000000000003</v>
      </c>
      <c r="R135" s="241">
        <f>Q135*H135</f>
        <v>0.0048000000000000004</v>
      </c>
      <c r="S135" s="241">
        <v>0</v>
      </c>
      <c r="T135" s="24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3" t="s">
        <v>281</v>
      </c>
      <c r="AT135" s="243" t="s">
        <v>512</v>
      </c>
      <c r="AU135" s="243" t="s">
        <v>86</v>
      </c>
      <c r="AY135" s="14" t="s">
        <v>139</v>
      </c>
      <c r="BE135" s="244">
        <f>IF(N135="základní",J135,0)</f>
        <v>0</v>
      </c>
      <c r="BF135" s="244">
        <f>IF(N135="snížená",J135,0)</f>
        <v>0</v>
      </c>
      <c r="BG135" s="244">
        <f>IF(N135="zákl. přenesená",J135,0)</f>
        <v>0</v>
      </c>
      <c r="BH135" s="244">
        <f>IF(N135="sníž. přenesená",J135,0)</f>
        <v>0</v>
      </c>
      <c r="BI135" s="244">
        <f>IF(N135="nulová",J135,0)</f>
        <v>0</v>
      </c>
      <c r="BJ135" s="14" t="s">
        <v>84</v>
      </c>
      <c r="BK135" s="244">
        <f>ROUND(I135*H135,2)</f>
        <v>0</v>
      </c>
      <c r="BL135" s="14" t="s">
        <v>147</v>
      </c>
      <c r="BM135" s="243" t="s">
        <v>524</v>
      </c>
    </row>
    <row r="136" s="2" customFormat="1" ht="24" customHeight="1">
      <c r="A136" s="35"/>
      <c r="B136" s="36"/>
      <c r="C136" s="257" t="s">
        <v>525</v>
      </c>
      <c r="D136" s="257" t="s">
        <v>512</v>
      </c>
      <c r="E136" s="258" t="s">
        <v>526</v>
      </c>
      <c r="F136" s="259" t="s">
        <v>527</v>
      </c>
      <c r="G136" s="260" t="s">
        <v>145</v>
      </c>
      <c r="H136" s="261">
        <v>31</v>
      </c>
      <c r="I136" s="262"/>
      <c r="J136" s="263">
        <f>ROUND(I136*H136,2)</f>
        <v>0</v>
      </c>
      <c r="K136" s="259" t="s">
        <v>146</v>
      </c>
      <c r="L136" s="264"/>
      <c r="M136" s="265" t="s">
        <v>1</v>
      </c>
      <c r="N136" s="266" t="s">
        <v>41</v>
      </c>
      <c r="O136" s="88"/>
      <c r="P136" s="241">
        <f>O136*H136</f>
        <v>0</v>
      </c>
      <c r="Q136" s="241">
        <v>0.00029</v>
      </c>
      <c r="R136" s="241">
        <f>Q136*H136</f>
        <v>0.0089899999999999997</v>
      </c>
      <c r="S136" s="241">
        <v>0</v>
      </c>
      <c r="T136" s="24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3" t="s">
        <v>281</v>
      </c>
      <c r="AT136" s="243" t="s">
        <v>512</v>
      </c>
      <c r="AU136" s="243" t="s">
        <v>86</v>
      </c>
      <c r="AY136" s="14" t="s">
        <v>139</v>
      </c>
      <c r="BE136" s="244">
        <f>IF(N136="základní",J136,0)</f>
        <v>0</v>
      </c>
      <c r="BF136" s="244">
        <f>IF(N136="snížená",J136,0)</f>
        <v>0</v>
      </c>
      <c r="BG136" s="244">
        <f>IF(N136="zákl. přenesená",J136,0)</f>
        <v>0</v>
      </c>
      <c r="BH136" s="244">
        <f>IF(N136="sníž. přenesená",J136,0)</f>
        <v>0</v>
      </c>
      <c r="BI136" s="244">
        <f>IF(N136="nulová",J136,0)</f>
        <v>0</v>
      </c>
      <c r="BJ136" s="14" t="s">
        <v>84</v>
      </c>
      <c r="BK136" s="244">
        <f>ROUND(I136*H136,2)</f>
        <v>0</v>
      </c>
      <c r="BL136" s="14" t="s">
        <v>147</v>
      </c>
      <c r="BM136" s="243" t="s">
        <v>528</v>
      </c>
    </row>
    <row r="137" s="2" customFormat="1" ht="24" customHeight="1">
      <c r="A137" s="35"/>
      <c r="B137" s="36"/>
      <c r="C137" s="257" t="s">
        <v>529</v>
      </c>
      <c r="D137" s="257" t="s">
        <v>512</v>
      </c>
      <c r="E137" s="258" t="s">
        <v>530</v>
      </c>
      <c r="F137" s="259" t="s">
        <v>531</v>
      </c>
      <c r="G137" s="260" t="s">
        <v>145</v>
      </c>
      <c r="H137" s="261">
        <v>1</v>
      </c>
      <c r="I137" s="262"/>
      <c r="J137" s="263">
        <f>ROUND(I137*H137,2)</f>
        <v>0</v>
      </c>
      <c r="K137" s="259" t="s">
        <v>146</v>
      </c>
      <c r="L137" s="264"/>
      <c r="M137" s="265" t="s">
        <v>1</v>
      </c>
      <c r="N137" s="266" t="s">
        <v>41</v>
      </c>
      <c r="O137" s="88"/>
      <c r="P137" s="241">
        <f>O137*H137</f>
        <v>0</v>
      </c>
      <c r="Q137" s="241">
        <v>0.00036999999999999999</v>
      </c>
      <c r="R137" s="241">
        <f>Q137*H137</f>
        <v>0.00036999999999999999</v>
      </c>
      <c r="S137" s="241">
        <v>0</v>
      </c>
      <c r="T137" s="24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3" t="s">
        <v>281</v>
      </c>
      <c r="AT137" s="243" t="s">
        <v>512</v>
      </c>
      <c r="AU137" s="243" t="s">
        <v>86</v>
      </c>
      <c r="AY137" s="14" t="s">
        <v>139</v>
      </c>
      <c r="BE137" s="244">
        <f>IF(N137="základní",J137,0)</f>
        <v>0</v>
      </c>
      <c r="BF137" s="244">
        <f>IF(N137="snížená",J137,0)</f>
        <v>0</v>
      </c>
      <c r="BG137" s="244">
        <f>IF(N137="zákl. přenesená",J137,0)</f>
        <v>0</v>
      </c>
      <c r="BH137" s="244">
        <f>IF(N137="sníž. přenesená",J137,0)</f>
        <v>0</v>
      </c>
      <c r="BI137" s="244">
        <f>IF(N137="nulová",J137,0)</f>
        <v>0</v>
      </c>
      <c r="BJ137" s="14" t="s">
        <v>84</v>
      </c>
      <c r="BK137" s="244">
        <f>ROUND(I137*H137,2)</f>
        <v>0</v>
      </c>
      <c r="BL137" s="14" t="s">
        <v>147</v>
      </c>
      <c r="BM137" s="243" t="s">
        <v>532</v>
      </c>
    </row>
    <row r="138" s="2" customFormat="1" ht="24" customHeight="1">
      <c r="A138" s="35"/>
      <c r="B138" s="36"/>
      <c r="C138" s="257" t="s">
        <v>533</v>
      </c>
      <c r="D138" s="257" t="s">
        <v>512</v>
      </c>
      <c r="E138" s="258" t="s">
        <v>534</v>
      </c>
      <c r="F138" s="259" t="s">
        <v>535</v>
      </c>
      <c r="G138" s="260" t="s">
        <v>145</v>
      </c>
      <c r="H138" s="261">
        <v>26</v>
      </c>
      <c r="I138" s="262"/>
      <c r="J138" s="263">
        <f>ROUND(I138*H138,2)</f>
        <v>0</v>
      </c>
      <c r="K138" s="259" t="s">
        <v>146</v>
      </c>
      <c r="L138" s="264"/>
      <c r="M138" s="265" t="s">
        <v>1</v>
      </c>
      <c r="N138" s="266" t="s">
        <v>41</v>
      </c>
      <c r="O138" s="88"/>
      <c r="P138" s="241">
        <f>O138*H138</f>
        <v>0</v>
      </c>
      <c r="Q138" s="241">
        <v>0.00077999999999999999</v>
      </c>
      <c r="R138" s="241">
        <f>Q138*H138</f>
        <v>0.020279999999999999</v>
      </c>
      <c r="S138" s="241">
        <v>0</v>
      </c>
      <c r="T138" s="24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3" t="s">
        <v>281</v>
      </c>
      <c r="AT138" s="243" t="s">
        <v>512</v>
      </c>
      <c r="AU138" s="243" t="s">
        <v>86</v>
      </c>
      <c r="AY138" s="14" t="s">
        <v>139</v>
      </c>
      <c r="BE138" s="244">
        <f>IF(N138="základní",J138,0)</f>
        <v>0</v>
      </c>
      <c r="BF138" s="244">
        <f>IF(N138="snížená",J138,0)</f>
        <v>0</v>
      </c>
      <c r="BG138" s="244">
        <f>IF(N138="zákl. přenesená",J138,0)</f>
        <v>0</v>
      </c>
      <c r="BH138" s="244">
        <f>IF(N138="sníž. přenesená",J138,0)</f>
        <v>0</v>
      </c>
      <c r="BI138" s="244">
        <f>IF(N138="nulová",J138,0)</f>
        <v>0</v>
      </c>
      <c r="BJ138" s="14" t="s">
        <v>84</v>
      </c>
      <c r="BK138" s="244">
        <f>ROUND(I138*H138,2)</f>
        <v>0</v>
      </c>
      <c r="BL138" s="14" t="s">
        <v>147</v>
      </c>
      <c r="BM138" s="243" t="s">
        <v>536</v>
      </c>
    </row>
    <row r="139" s="2" customFormat="1" ht="24" customHeight="1">
      <c r="A139" s="35"/>
      <c r="B139" s="36"/>
      <c r="C139" s="257" t="s">
        <v>537</v>
      </c>
      <c r="D139" s="257" t="s">
        <v>512</v>
      </c>
      <c r="E139" s="258" t="s">
        <v>538</v>
      </c>
      <c r="F139" s="259" t="s">
        <v>539</v>
      </c>
      <c r="G139" s="260" t="s">
        <v>145</v>
      </c>
      <c r="H139" s="261">
        <v>20</v>
      </c>
      <c r="I139" s="262"/>
      <c r="J139" s="263">
        <f>ROUND(I139*H139,2)</f>
        <v>0</v>
      </c>
      <c r="K139" s="259" t="s">
        <v>146</v>
      </c>
      <c r="L139" s="264"/>
      <c r="M139" s="265" t="s">
        <v>1</v>
      </c>
      <c r="N139" s="266" t="s">
        <v>41</v>
      </c>
      <c r="O139" s="88"/>
      <c r="P139" s="241">
        <f>O139*H139</f>
        <v>0</v>
      </c>
      <c r="Q139" s="241">
        <v>0.0012099999999999999</v>
      </c>
      <c r="R139" s="241">
        <f>Q139*H139</f>
        <v>0.024199999999999999</v>
      </c>
      <c r="S139" s="241">
        <v>0</v>
      </c>
      <c r="T139" s="24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3" t="s">
        <v>281</v>
      </c>
      <c r="AT139" s="243" t="s">
        <v>512</v>
      </c>
      <c r="AU139" s="243" t="s">
        <v>86</v>
      </c>
      <c r="AY139" s="14" t="s">
        <v>139</v>
      </c>
      <c r="BE139" s="244">
        <f>IF(N139="základní",J139,0)</f>
        <v>0</v>
      </c>
      <c r="BF139" s="244">
        <f>IF(N139="snížená",J139,0)</f>
        <v>0</v>
      </c>
      <c r="BG139" s="244">
        <f>IF(N139="zákl. přenesená",J139,0)</f>
        <v>0</v>
      </c>
      <c r="BH139" s="244">
        <f>IF(N139="sníž. přenesená",J139,0)</f>
        <v>0</v>
      </c>
      <c r="BI139" s="244">
        <f>IF(N139="nulová",J139,0)</f>
        <v>0</v>
      </c>
      <c r="BJ139" s="14" t="s">
        <v>84</v>
      </c>
      <c r="BK139" s="244">
        <f>ROUND(I139*H139,2)</f>
        <v>0</v>
      </c>
      <c r="BL139" s="14" t="s">
        <v>147</v>
      </c>
      <c r="BM139" s="243" t="s">
        <v>540</v>
      </c>
    </row>
    <row r="140" s="2" customFormat="1" ht="24" customHeight="1">
      <c r="A140" s="35"/>
      <c r="B140" s="36"/>
      <c r="C140" s="257" t="s">
        <v>541</v>
      </c>
      <c r="D140" s="257" t="s">
        <v>512</v>
      </c>
      <c r="E140" s="258" t="s">
        <v>542</v>
      </c>
      <c r="F140" s="259" t="s">
        <v>543</v>
      </c>
      <c r="G140" s="260" t="s">
        <v>145</v>
      </c>
      <c r="H140" s="261">
        <v>20</v>
      </c>
      <c r="I140" s="262"/>
      <c r="J140" s="263">
        <f>ROUND(I140*H140,2)</f>
        <v>0</v>
      </c>
      <c r="K140" s="259" t="s">
        <v>146</v>
      </c>
      <c r="L140" s="264"/>
      <c r="M140" s="265" t="s">
        <v>1</v>
      </c>
      <c r="N140" s="266" t="s">
        <v>41</v>
      </c>
      <c r="O140" s="88"/>
      <c r="P140" s="241">
        <f>O140*H140</f>
        <v>0</v>
      </c>
      <c r="Q140" s="241">
        <v>0.00139</v>
      </c>
      <c r="R140" s="241">
        <f>Q140*H140</f>
        <v>0.027799999999999998</v>
      </c>
      <c r="S140" s="241">
        <v>0</v>
      </c>
      <c r="T140" s="24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3" t="s">
        <v>281</v>
      </c>
      <c r="AT140" s="243" t="s">
        <v>512</v>
      </c>
      <c r="AU140" s="243" t="s">
        <v>86</v>
      </c>
      <c r="AY140" s="14" t="s">
        <v>139</v>
      </c>
      <c r="BE140" s="244">
        <f>IF(N140="základní",J140,0)</f>
        <v>0</v>
      </c>
      <c r="BF140" s="244">
        <f>IF(N140="snížená",J140,0)</f>
        <v>0</v>
      </c>
      <c r="BG140" s="244">
        <f>IF(N140="zákl. přenesená",J140,0)</f>
        <v>0</v>
      </c>
      <c r="BH140" s="244">
        <f>IF(N140="sníž. přenesená",J140,0)</f>
        <v>0</v>
      </c>
      <c r="BI140" s="244">
        <f>IF(N140="nulová",J140,0)</f>
        <v>0</v>
      </c>
      <c r="BJ140" s="14" t="s">
        <v>84</v>
      </c>
      <c r="BK140" s="244">
        <f>ROUND(I140*H140,2)</f>
        <v>0</v>
      </c>
      <c r="BL140" s="14" t="s">
        <v>147</v>
      </c>
      <c r="BM140" s="243" t="s">
        <v>544</v>
      </c>
    </row>
    <row r="141" s="2" customFormat="1" ht="24" customHeight="1">
      <c r="A141" s="35"/>
      <c r="B141" s="36"/>
      <c r="C141" s="257" t="s">
        <v>545</v>
      </c>
      <c r="D141" s="257" t="s">
        <v>512</v>
      </c>
      <c r="E141" s="258" t="s">
        <v>546</v>
      </c>
      <c r="F141" s="259" t="s">
        <v>547</v>
      </c>
      <c r="G141" s="260" t="s">
        <v>145</v>
      </c>
      <c r="H141" s="261">
        <v>18</v>
      </c>
      <c r="I141" s="262"/>
      <c r="J141" s="263">
        <f>ROUND(I141*H141,2)</f>
        <v>0</v>
      </c>
      <c r="K141" s="259" t="s">
        <v>146</v>
      </c>
      <c r="L141" s="264"/>
      <c r="M141" s="265" t="s">
        <v>1</v>
      </c>
      <c r="N141" s="266" t="s">
        <v>41</v>
      </c>
      <c r="O141" s="88"/>
      <c r="P141" s="241">
        <f>O141*H141</f>
        <v>0</v>
      </c>
      <c r="Q141" s="241">
        <v>0.00175</v>
      </c>
      <c r="R141" s="241">
        <f>Q141*H141</f>
        <v>0.0315</v>
      </c>
      <c r="S141" s="241">
        <v>0</v>
      </c>
      <c r="T141" s="24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3" t="s">
        <v>281</v>
      </c>
      <c r="AT141" s="243" t="s">
        <v>512</v>
      </c>
      <c r="AU141" s="243" t="s">
        <v>86</v>
      </c>
      <c r="AY141" s="14" t="s">
        <v>139</v>
      </c>
      <c r="BE141" s="244">
        <f>IF(N141="základní",J141,0)</f>
        <v>0</v>
      </c>
      <c r="BF141" s="244">
        <f>IF(N141="snížená",J141,0)</f>
        <v>0</v>
      </c>
      <c r="BG141" s="244">
        <f>IF(N141="zákl. přenesená",J141,0)</f>
        <v>0</v>
      </c>
      <c r="BH141" s="244">
        <f>IF(N141="sníž. přenesená",J141,0)</f>
        <v>0</v>
      </c>
      <c r="BI141" s="244">
        <f>IF(N141="nulová",J141,0)</f>
        <v>0</v>
      </c>
      <c r="BJ141" s="14" t="s">
        <v>84</v>
      </c>
      <c r="BK141" s="244">
        <f>ROUND(I141*H141,2)</f>
        <v>0</v>
      </c>
      <c r="BL141" s="14" t="s">
        <v>147</v>
      </c>
      <c r="BM141" s="243" t="s">
        <v>548</v>
      </c>
    </row>
    <row r="142" s="2" customFormat="1" ht="24" customHeight="1">
      <c r="A142" s="35"/>
      <c r="B142" s="36"/>
      <c r="C142" s="257" t="s">
        <v>549</v>
      </c>
      <c r="D142" s="257" t="s">
        <v>512</v>
      </c>
      <c r="E142" s="258" t="s">
        <v>550</v>
      </c>
      <c r="F142" s="259" t="s">
        <v>551</v>
      </c>
      <c r="G142" s="260" t="s">
        <v>145</v>
      </c>
      <c r="H142" s="261">
        <v>60</v>
      </c>
      <c r="I142" s="262"/>
      <c r="J142" s="263">
        <f>ROUND(I142*H142,2)</f>
        <v>0</v>
      </c>
      <c r="K142" s="259" t="s">
        <v>146</v>
      </c>
      <c r="L142" s="264"/>
      <c r="M142" s="265" t="s">
        <v>1</v>
      </c>
      <c r="N142" s="266" t="s">
        <v>41</v>
      </c>
      <c r="O142" s="88"/>
      <c r="P142" s="241">
        <f>O142*H142</f>
        <v>0</v>
      </c>
      <c r="Q142" s="241">
        <v>0.0035000000000000001</v>
      </c>
      <c r="R142" s="241">
        <f>Q142*H142</f>
        <v>0.20999999999999999</v>
      </c>
      <c r="S142" s="241">
        <v>0</v>
      </c>
      <c r="T142" s="24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3" t="s">
        <v>281</v>
      </c>
      <c r="AT142" s="243" t="s">
        <v>512</v>
      </c>
      <c r="AU142" s="243" t="s">
        <v>86</v>
      </c>
      <c r="AY142" s="14" t="s">
        <v>139</v>
      </c>
      <c r="BE142" s="244">
        <f>IF(N142="základní",J142,0)</f>
        <v>0</v>
      </c>
      <c r="BF142" s="244">
        <f>IF(N142="snížená",J142,0)</f>
        <v>0</v>
      </c>
      <c r="BG142" s="244">
        <f>IF(N142="zákl. přenesená",J142,0)</f>
        <v>0</v>
      </c>
      <c r="BH142" s="244">
        <f>IF(N142="sníž. přenesená",J142,0)</f>
        <v>0</v>
      </c>
      <c r="BI142" s="244">
        <f>IF(N142="nulová",J142,0)</f>
        <v>0</v>
      </c>
      <c r="BJ142" s="14" t="s">
        <v>84</v>
      </c>
      <c r="BK142" s="244">
        <f>ROUND(I142*H142,2)</f>
        <v>0</v>
      </c>
      <c r="BL142" s="14" t="s">
        <v>147</v>
      </c>
      <c r="BM142" s="243" t="s">
        <v>552</v>
      </c>
    </row>
    <row r="143" s="2" customFormat="1" ht="24" customHeight="1">
      <c r="A143" s="35"/>
      <c r="B143" s="36"/>
      <c r="C143" s="232" t="s">
        <v>382</v>
      </c>
      <c r="D143" s="232" t="s">
        <v>142</v>
      </c>
      <c r="E143" s="233" t="s">
        <v>553</v>
      </c>
      <c r="F143" s="234" t="s">
        <v>554</v>
      </c>
      <c r="G143" s="235" t="s">
        <v>145</v>
      </c>
      <c r="H143" s="236">
        <v>118</v>
      </c>
      <c r="I143" s="237"/>
      <c r="J143" s="238">
        <f>ROUND(I143*H143,2)</f>
        <v>0</v>
      </c>
      <c r="K143" s="234" t="s">
        <v>146</v>
      </c>
      <c r="L143" s="41"/>
      <c r="M143" s="239" t="s">
        <v>1</v>
      </c>
      <c r="N143" s="240" t="s">
        <v>41</v>
      </c>
      <c r="O143" s="88"/>
      <c r="P143" s="241">
        <f>O143*H143</f>
        <v>0</v>
      </c>
      <c r="Q143" s="241">
        <v>9.0000000000000006E-05</v>
      </c>
      <c r="R143" s="241">
        <f>Q143*H143</f>
        <v>0.010620000000000001</v>
      </c>
      <c r="S143" s="241">
        <v>0</v>
      </c>
      <c r="T143" s="24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3" t="s">
        <v>147</v>
      </c>
      <c r="AT143" s="243" t="s">
        <v>142</v>
      </c>
      <c r="AU143" s="243" t="s">
        <v>86</v>
      </c>
      <c r="AY143" s="14" t="s">
        <v>139</v>
      </c>
      <c r="BE143" s="244">
        <f>IF(N143="základní",J143,0)</f>
        <v>0</v>
      </c>
      <c r="BF143" s="244">
        <f>IF(N143="snížená",J143,0)</f>
        <v>0</v>
      </c>
      <c r="BG143" s="244">
        <f>IF(N143="zákl. přenesená",J143,0)</f>
        <v>0</v>
      </c>
      <c r="BH143" s="244">
        <f>IF(N143="sníž. přenesená",J143,0)</f>
        <v>0</v>
      </c>
      <c r="BI143" s="244">
        <f>IF(N143="nulová",J143,0)</f>
        <v>0</v>
      </c>
      <c r="BJ143" s="14" t="s">
        <v>84</v>
      </c>
      <c r="BK143" s="244">
        <f>ROUND(I143*H143,2)</f>
        <v>0</v>
      </c>
      <c r="BL143" s="14" t="s">
        <v>147</v>
      </c>
      <c r="BM143" s="243" t="s">
        <v>555</v>
      </c>
    </row>
    <row r="144" s="2" customFormat="1" ht="24" customHeight="1">
      <c r="A144" s="35"/>
      <c r="B144" s="36"/>
      <c r="C144" s="232" t="s">
        <v>8</v>
      </c>
      <c r="D144" s="232" t="s">
        <v>142</v>
      </c>
      <c r="E144" s="233" t="s">
        <v>556</v>
      </c>
      <c r="F144" s="234" t="s">
        <v>557</v>
      </c>
      <c r="G144" s="235" t="s">
        <v>145</v>
      </c>
      <c r="H144" s="236">
        <v>58</v>
      </c>
      <c r="I144" s="237"/>
      <c r="J144" s="238">
        <f>ROUND(I144*H144,2)</f>
        <v>0</v>
      </c>
      <c r="K144" s="234" t="s">
        <v>146</v>
      </c>
      <c r="L144" s="41"/>
      <c r="M144" s="239" t="s">
        <v>1</v>
      </c>
      <c r="N144" s="240" t="s">
        <v>41</v>
      </c>
      <c r="O144" s="88"/>
      <c r="P144" s="241">
        <f>O144*H144</f>
        <v>0</v>
      </c>
      <c r="Q144" s="241">
        <v>0.00017000000000000001</v>
      </c>
      <c r="R144" s="241">
        <f>Q144*H144</f>
        <v>0.0098600000000000007</v>
      </c>
      <c r="S144" s="241">
        <v>0</v>
      </c>
      <c r="T144" s="24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3" t="s">
        <v>147</v>
      </c>
      <c r="AT144" s="243" t="s">
        <v>142</v>
      </c>
      <c r="AU144" s="243" t="s">
        <v>86</v>
      </c>
      <c r="AY144" s="14" t="s">
        <v>139</v>
      </c>
      <c r="BE144" s="244">
        <f>IF(N144="základní",J144,0)</f>
        <v>0</v>
      </c>
      <c r="BF144" s="244">
        <f>IF(N144="snížená",J144,0)</f>
        <v>0</v>
      </c>
      <c r="BG144" s="244">
        <f>IF(N144="zákl. přenesená",J144,0)</f>
        <v>0</v>
      </c>
      <c r="BH144" s="244">
        <f>IF(N144="sníž. přenesená",J144,0)</f>
        <v>0</v>
      </c>
      <c r="BI144" s="244">
        <f>IF(N144="nulová",J144,0)</f>
        <v>0</v>
      </c>
      <c r="BJ144" s="14" t="s">
        <v>84</v>
      </c>
      <c r="BK144" s="244">
        <f>ROUND(I144*H144,2)</f>
        <v>0</v>
      </c>
      <c r="BL144" s="14" t="s">
        <v>147</v>
      </c>
      <c r="BM144" s="243" t="s">
        <v>558</v>
      </c>
    </row>
    <row r="145" s="2" customFormat="1" ht="24" customHeight="1">
      <c r="A145" s="35"/>
      <c r="B145" s="36"/>
      <c r="C145" s="232" t="s">
        <v>147</v>
      </c>
      <c r="D145" s="232" t="s">
        <v>142</v>
      </c>
      <c r="E145" s="233" t="s">
        <v>559</v>
      </c>
      <c r="F145" s="234" t="s">
        <v>560</v>
      </c>
      <c r="G145" s="235" t="s">
        <v>145</v>
      </c>
      <c r="H145" s="236">
        <v>60</v>
      </c>
      <c r="I145" s="237"/>
      <c r="J145" s="238">
        <f>ROUND(I145*H145,2)</f>
        <v>0</v>
      </c>
      <c r="K145" s="234" t="s">
        <v>146</v>
      </c>
      <c r="L145" s="41"/>
      <c r="M145" s="239" t="s">
        <v>1</v>
      </c>
      <c r="N145" s="240" t="s">
        <v>41</v>
      </c>
      <c r="O145" s="88"/>
      <c r="P145" s="241">
        <f>O145*H145</f>
        <v>0</v>
      </c>
      <c r="Q145" s="241">
        <v>0.00031</v>
      </c>
      <c r="R145" s="241">
        <f>Q145*H145</f>
        <v>0.018599999999999998</v>
      </c>
      <c r="S145" s="241">
        <v>0</v>
      </c>
      <c r="T145" s="24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3" t="s">
        <v>147</v>
      </c>
      <c r="AT145" s="243" t="s">
        <v>142</v>
      </c>
      <c r="AU145" s="243" t="s">
        <v>86</v>
      </c>
      <c r="AY145" s="14" t="s">
        <v>139</v>
      </c>
      <c r="BE145" s="244">
        <f>IF(N145="základní",J145,0)</f>
        <v>0</v>
      </c>
      <c r="BF145" s="244">
        <f>IF(N145="snížená",J145,0)</f>
        <v>0</v>
      </c>
      <c r="BG145" s="244">
        <f>IF(N145="zákl. přenesená",J145,0)</f>
        <v>0</v>
      </c>
      <c r="BH145" s="244">
        <f>IF(N145="sníž. přenesená",J145,0)</f>
        <v>0</v>
      </c>
      <c r="BI145" s="244">
        <f>IF(N145="nulová",J145,0)</f>
        <v>0</v>
      </c>
      <c r="BJ145" s="14" t="s">
        <v>84</v>
      </c>
      <c r="BK145" s="244">
        <f>ROUND(I145*H145,2)</f>
        <v>0</v>
      </c>
      <c r="BL145" s="14" t="s">
        <v>147</v>
      </c>
      <c r="BM145" s="243" t="s">
        <v>561</v>
      </c>
    </row>
    <row r="146" s="2" customFormat="1" ht="24" customHeight="1">
      <c r="A146" s="35"/>
      <c r="B146" s="36"/>
      <c r="C146" s="232" t="s">
        <v>481</v>
      </c>
      <c r="D146" s="232" t="s">
        <v>142</v>
      </c>
      <c r="E146" s="233" t="s">
        <v>153</v>
      </c>
      <c r="F146" s="234" t="s">
        <v>562</v>
      </c>
      <c r="G146" s="235" t="s">
        <v>155</v>
      </c>
      <c r="H146" s="236">
        <v>0.38600000000000001</v>
      </c>
      <c r="I146" s="237"/>
      <c r="J146" s="238">
        <f>ROUND(I146*H146,2)</f>
        <v>0</v>
      </c>
      <c r="K146" s="234" t="s">
        <v>146</v>
      </c>
      <c r="L146" s="41"/>
      <c r="M146" s="239" t="s">
        <v>1</v>
      </c>
      <c r="N146" s="240" t="s">
        <v>41</v>
      </c>
      <c r="O146" s="88"/>
      <c r="P146" s="241">
        <f>O146*H146</f>
        <v>0</v>
      </c>
      <c r="Q146" s="241">
        <v>0</v>
      </c>
      <c r="R146" s="241">
        <f>Q146*H146</f>
        <v>0</v>
      </c>
      <c r="S146" s="241">
        <v>0</v>
      </c>
      <c r="T146" s="24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3" t="s">
        <v>147</v>
      </c>
      <c r="AT146" s="243" t="s">
        <v>142</v>
      </c>
      <c r="AU146" s="243" t="s">
        <v>86</v>
      </c>
      <c r="AY146" s="14" t="s">
        <v>139</v>
      </c>
      <c r="BE146" s="244">
        <f>IF(N146="základní",J146,0)</f>
        <v>0</v>
      </c>
      <c r="BF146" s="244">
        <f>IF(N146="snížená",J146,0)</f>
        <v>0</v>
      </c>
      <c r="BG146" s="244">
        <f>IF(N146="zákl. přenesená",J146,0)</f>
        <v>0</v>
      </c>
      <c r="BH146" s="244">
        <f>IF(N146="sníž. přenesená",J146,0)</f>
        <v>0</v>
      </c>
      <c r="BI146" s="244">
        <f>IF(N146="nulová",J146,0)</f>
        <v>0</v>
      </c>
      <c r="BJ146" s="14" t="s">
        <v>84</v>
      </c>
      <c r="BK146" s="244">
        <f>ROUND(I146*H146,2)</f>
        <v>0</v>
      </c>
      <c r="BL146" s="14" t="s">
        <v>147</v>
      </c>
      <c r="BM146" s="243" t="s">
        <v>563</v>
      </c>
    </row>
    <row r="147" s="12" customFormat="1" ht="22.8" customHeight="1">
      <c r="A147" s="12"/>
      <c r="B147" s="216"/>
      <c r="C147" s="217"/>
      <c r="D147" s="218" t="s">
        <v>75</v>
      </c>
      <c r="E147" s="230" t="s">
        <v>448</v>
      </c>
      <c r="F147" s="230" t="s">
        <v>449</v>
      </c>
      <c r="G147" s="217"/>
      <c r="H147" s="217"/>
      <c r="I147" s="220"/>
      <c r="J147" s="231">
        <f>BK147</f>
        <v>0</v>
      </c>
      <c r="K147" s="217"/>
      <c r="L147" s="222"/>
      <c r="M147" s="223"/>
      <c r="N147" s="224"/>
      <c r="O147" s="224"/>
      <c r="P147" s="225">
        <f>SUM(P148:P151)</f>
        <v>0</v>
      </c>
      <c r="Q147" s="224"/>
      <c r="R147" s="225">
        <f>SUM(R148:R151)</f>
        <v>0.021659999999999999</v>
      </c>
      <c r="S147" s="224"/>
      <c r="T147" s="226">
        <f>SUM(T148:T151)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7" t="s">
        <v>86</v>
      </c>
      <c r="AT147" s="228" t="s">
        <v>75</v>
      </c>
      <c r="AU147" s="228" t="s">
        <v>84</v>
      </c>
      <c r="AY147" s="227" t="s">
        <v>139</v>
      </c>
      <c r="BK147" s="229">
        <f>SUM(BK148:BK151)</f>
        <v>0</v>
      </c>
    </row>
    <row r="148" s="2" customFormat="1" ht="16.5" customHeight="1">
      <c r="A148" s="35"/>
      <c r="B148" s="36"/>
      <c r="C148" s="232" t="s">
        <v>564</v>
      </c>
      <c r="D148" s="232" t="s">
        <v>142</v>
      </c>
      <c r="E148" s="233" t="s">
        <v>565</v>
      </c>
      <c r="F148" s="234" t="s">
        <v>566</v>
      </c>
      <c r="G148" s="235" t="s">
        <v>166</v>
      </c>
      <c r="H148" s="236">
        <v>1</v>
      </c>
      <c r="I148" s="237"/>
      <c r="J148" s="238">
        <f>ROUND(I148*H148,2)</f>
        <v>0</v>
      </c>
      <c r="K148" s="234" t="s">
        <v>146</v>
      </c>
      <c r="L148" s="41"/>
      <c r="M148" s="239" t="s">
        <v>1</v>
      </c>
      <c r="N148" s="240" t="s">
        <v>41</v>
      </c>
      <c r="O148" s="88"/>
      <c r="P148" s="241">
        <f>O148*H148</f>
        <v>0</v>
      </c>
      <c r="Q148" s="241">
        <v>0.01064</v>
      </c>
      <c r="R148" s="241">
        <f>Q148*H148</f>
        <v>0.01064</v>
      </c>
      <c r="S148" s="241">
        <v>0</v>
      </c>
      <c r="T148" s="24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3" t="s">
        <v>147</v>
      </c>
      <c r="AT148" s="243" t="s">
        <v>142</v>
      </c>
      <c r="AU148" s="243" t="s">
        <v>86</v>
      </c>
      <c r="AY148" s="14" t="s">
        <v>139</v>
      </c>
      <c r="BE148" s="244">
        <f>IF(N148="základní",J148,0)</f>
        <v>0</v>
      </c>
      <c r="BF148" s="244">
        <f>IF(N148="snížená",J148,0)</f>
        <v>0</v>
      </c>
      <c r="BG148" s="244">
        <f>IF(N148="zákl. přenesená",J148,0)</f>
        <v>0</v>
      </c>
      <c r="BH148" s="244">
        <f>IF(N148="sníž. přenesená",J148,0)</f>
        <v>0</v>
      </c>
      <c r="BI148" s="244">
        <f>IF(N148="nulová",J148,0)</f>
        <v>0</v>
      </c>
      <c r="BJ148" s="14" t="s">
        <v>84</v>
      </c>
      <c r="BK148" s="244">
        <f>ROUND(I148*H148,2)</f>
        <v>0</v>
      </c>
      <c r="BL148" s="14" t="s">
        <v>147</v>
      </c>
      <c r="BM148" s="243" t="s">
        <v>567</v>
      </c>
    </row>
    <row r="149" s="2" customFormat="1" ht="16.5" customHeight="1">
      <c r="A149" s="35"/>
      <c r="B149" s="36"/>
      <c r="C149" s="232" t="s">
        <v>497</v>
      </c>
      <c r="D149" s="232" t="s">
        <v>142</v>
      </c>
      <c r="E149" s="233" t="s">
        <v>568</v>
      </c>
      <c r="F149" s="234" t="s">
        <v>569</v>
      </c>
      <c r="G149" s="235" t="s">
        <v>145</v>
      </c>
      <c r="H149" s="236">
        <v>38</v>
      </c>
      <c r="I149" s="237"/>
      <c r="J149" s="238">
        <f>ROUND(I149*H149,2)</f>
        <v>0</v>
      </c>
      <c r="K149" s="234" t="s">
        <v>1</v>
      </c>
      <c r="L149" s="41"/>
      <c r="M149" s="239" t="s">
        <v>1</v>
      </c>
      <c r="N149" s="240" t="s">
        <v>41</v>
      </c>
      <c r="O149" s="88"/>
      <c r="P149" s="241">
        <f>O149*H149</f>
        <v>0</v>
      </c>
      <c r="Q149" s="241">
        <v>0.00029</v>
      </c>
      <c r="R149" s="241">
        <f>Q149*H149</f>
        <v>0.01102</v>
      </c>
      <c r="S149" s="241">
        <v>0</v>
      </c>
      <c r="T149" s="24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3" t="s">
        <v>147</v>
      </c>
      <c r="AT149" s="243" t="s">
        <v>142</v>
      </c>
      <c r="AU149" s="243" t="s">
        <v>86</v>
      </c>
      <c r="AY149" s="14" t="s">
        <v>139</v>
      </c>
      <c r="BE149" s="244">
        <f>IF(N149="základní",J149,0)</f>
        <v>0</v>
      </c>
      <c r="BF149" s="244">
        <f>IF(N149="snížená",J149,0)</f>
        <v>0</v>
      </c>
      <c r="BG149" s="244">
        <f>IF(N149="zákl. přenesená",J149,0)</f>
        <v>0</v>
      </c>
      <c r="BH149" s="244">
        <f>IF(N149="sníž. přenesená",J149,0)</f>
        <v>0</v>
      </c>
      <c r="BI149" s="244">
        <f>IF(N149="nulová",J149,0)</f>
        <v>0</v>
      </c>
      <c r="BJ149" s="14" t="s">
        <v>84</v>
      </c>
      <c r="BK149" s="244">
        <f>ROUND(I149*H149,2)</f>
        <v>0</v>
      </c>
      <c r="BL149" s="14" t="s">
        <v>147</v>
      </c>
      <c r="BM149" s="243" t="s">
        <v>570</v>
      </c>
    </row>
    <row r="150" s="2" customFormat="1" ht="16.5" customHeight="1">
      <c r="A150" s="35"/>
      <c r="B150" s="36"/>
      <c r="C150" s="232" t="s">
        <v>571</v>
      </c>
      <c r="D150" s="232" t="s">
        <v>142</v>
      </c>
      <c r="E150" s="233" t="s">
        <v>572</v>
      </c>
      <c r="F150" s="234" t="s">
        <v>573</v>
      </c>
      <c r="G150" s="235" t="s">
        <v>145</v>
      </c>
      <c r="H150" s="236">
        <v>38</v>
      </c>
      <c r="I150" s="237"/>
      <c r="J150" s="238">
        <f>ROUND(I150*H150,2)</f>
        <v>0</v>
      </c>
      <c r="K150" s="234" t="s">
        <v>146</v>
      </c>
      <c r="L150" s="41"/>
      <c r="M150" s="239" t="s">
        <v>1</v>
      </c>
      <c r="N150" s="240" t="s">
        <v>41</v>
      </c>
      <c r="O150" s="88"/>
      <c r="P150" s="241">
        <f>O150*H150</f>
        <v>0</v>
      </c>
      <c r="Q150" s="241">
        <v>0</v>
      </c>
      <c r="R150" s="241">
        <f>Q150*H150</f>
        <v>0</v>
      </c>
      <c r="S150" s="241">
        <v>0</v>
      </c>
      <c r="T150" s="24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3" t="s">
        <v>147</v>
      </c>
      <c r="AT150" s="243" t="s">
        <v>142</v>
      </c>
      <c r="AU150" s="243" t="s">
        <v>86</v>
      </c>
      <c r="AY150" s="14" t="s">
        <v>139</v>
      </c>
      <c r="BE150" s="244">
        <f>IF(N150="základní",J150,0)</f>
        <v>0</v>
      </c>
      <c r="BF150" s="244">
        <f>IF(N150="snížená",J150,0)</f>
        <v>0</v>
      </c>
      <c r="BG150" s="244">
        <f>IF(N150="zákl. přenesená",J150,0)</f>
        <v>0</v>
      </c>
      <c r="BH150" s="244">
        <f>IF(N150="sníž. přenesená",J150,0)</f>
        <v>0</v>
      </c>
      <c r="BI150" s="244">
        <f>IF(N150="nulová",J150,0)</f>
        <v>0</v>
      </c>
      <c r="BJ150" s="14" t="s">
        <v>84</v>
      </c>
      <c r="BK150" s="244">
        <f>ROUND(I150*H150,2)</f>
        <v>0</v>
      </c>
      <c r="BL150" s="14" t="s">
        <v>147</v>
      </c>
      <c r="BM150" s="243" t="s">
        <v>574</v>
      </c>
    </row>
    <row r="151" s="2" customFormat="1" ht="24" customHeight="1">
      <c r="A151" s="35"/>
      <c r="B151" s="36"/>
      <c r="C151" s="232" t="s">
        <v>241</v>
      </c>
      <c r="D151" s="232" t="s">
        <v>142</v>
      </c>
      <c r="E151" s="233" t="s">
        <v>575</v>
      </c>
      <c r="F151" s="234" t="s">
        <v>576</v>
      </c>
      <c r="G151" s="235" t="s">
        <v>155</v>
      </c>
      <c r="H151" s="236">
        <v>0.021999999999999999</v>
      </c>
      <c r="I151" s="237"/>
      <c r="J151" s="238">
        <f>ROUND(I151*H151,2)</f>
        <v>0</v>
      </c>
      <c r="K151" s="234" t="s">
        <v>146</v>
      </c>
      <c r="L151" s="41"/>
      <c r="M151" s="239" t="s">
        <v>1</v>
      </c>
      <c r="N151" s="240" t="s">
        <v>41</v>
      </c>
      <c r="O151" s="88"/>
      <c r="P151" s="241">
        <f>O151*H151</f>
        <v>0</v>
      </c>
      <c r="Q151" s="241">
        <v>0</v>
      </c>
      <c r="R151" s="241">
        <f>Q151*H151</f>
        <v>0</v>
      </c>
      <c r="S151" s="241">
        <v>0</v>
      </c>
      <c r="T151" s="24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3" t="s">
        <v>147</v>
      </c>
      <c r="AT151" s="243" t="s">
        <v>142</v>
      </c>
      <c r="AU151" s="243" t="s">
        <v>86</v>
      </c>
      <c r="AY151" s="14" t="s">
        <v>139</v>
      </c>
      <c r="BE151" s="244">
        <f>IF(N151="základní",J151,0)</f>
        <v>0</v>
      </c>
      <c r="BF151" s="244">
        <f>IF(N151="snížená",J151,0)</f>
        <v>0</v>
      </c>
      <c r="BG151" s="244">
        <f>IF(N151="zákl. přenesená",J151,0)</f>
        <v>0</v>
      </c>
      <c r="BH151" s="244">
        <f>IF(N151="sníž. přenesená",J151,0)</f>
        <v>0</v>
      </c>
      <c r="BI151" s="244">
        <f>IF(N151="nulová",J151,0)</f>
        <v>0</v>
      </c>
      <c r="BJ151" s="14" t="s">
        <v>84</v>
      </c>
      <c r="BK151" s="244">
        <f>ROUND(I151*H151,2)</f>
        <v>0</v>
      </c>
      <c r="BL151" s="14" t="s">
        <v>147</v>
      </c>
      <c r="BM151" s="243" t="s">
        <v>577</v>
      </c>
    </row>
    <row r="152" s="12" customFormat="1" ht="22.8" customHeight="1">
      <c r="A152" s="12"/>
      <c r="B152" s="216"/>
      <c r="C152" s="217"/>
      <c r="D152" s="218" t="s">
        <v>75</v>
      </c>
      <c r="E152" s="230" t="s">
        <v>157</v>
      </c>
      <c r="F152" s="230" t="s">
        <v>158</v>
      </c>
      <c r="G152" s="217"/>
      <c r="H152" s="217"/>
      <c r="I152" s="220"/>
      <c r="J152" s="231">
        <f>BK152</f>
        <v>0</v>
      </c>
      <c r="K152" s="217"/>
      <c r="L152" s="222"/>
      <c r="M152" s="223"/>
      <c r="N152" s="224"/>
      <c r="O152" s="224"/>
      <c r="P152" s="225">
        <f>SUM(P153:P169)</f>
        <v>0</v>
      </c>
      <c r="Q152" s="224"/>
      <c r="R152" s="225">
        <f>SUM(R153:R169)</f>
        <v>0.14126000000000002</v>
      </c>
      <c r="S152" s="224"/>
      <c r="T152" s="226">
        <f>SUM(T153:T169)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7" t="s">
        <v>86</v>
      </c>
      <c r="AT152" s="228" t="s">
        <v>75</v>
      </c>
      <c r="AU152" s="228" t="s">
        <v>84</v>
      </c>
      <c r="AY152" s="227" t="s">
        <v>139</v>
      </c>
      <c r="BK152" s="229">
        <f>SUM(BK153:BK169)</f>
        <v>0</v>
      </c>
    </row>
    <row r="153" s="2" customFormat="1" ht="24" customHeight="1">
      <c r="A153" s="35"/>
      <c r="B153" s="36"/>
      <c r="C153" s="232" t="s">
        <v>251</v>
      </c>
      <c r="D153" s="232" t="s">
        <v>142</v>
      </c>
      <c r="E153" s="233" t="s">
        <v>578</v>
      </c>
      <c r="F153" s="234" t="s">
        <v>579</v>
      </c>
      <c r="G153" s="235" t="s">
        <v>145</v>
      </c>
      <c r="H153" s="236">
        <v>40</v>
      </c>
      <c r="I153" s="237"/>
      <c r="J153" s="238">
        <f>ROUND(I153*H153,2)</f>
        <v>0</v>
      </c>
      <c r="K153" s="234" t="s">
        <v>146</v>
      </c>
      <c r="L153" s="41"/>
      <c r="M153" s="239" t="s">
        <v>1</v>
      </c>
      <c r="N153" s="240" t="s">
        <v>41</v>
      </c>
      <c r="O153" s="88"/>
      <c r="P153" s="241">
        <f>O153*H153</f>
        <v>0</v>
      </c>
      <c r="Q153" s="241">
        <v>0.00096000000000000002</v>
      </c>
      <c r="R153" s="241">
        <f>Q153*H153</f>
        <v>0.038400000000000004</v>
      </c>
      <c r="S153" s="241">
        <v>0</v>
      </c>
      <c r="T153" s="24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3" t="s">
        <v>147</v>
      </c>
      <c r="AT153" s="243" t="s">
        <v>142</v>
      </c>
      <c r="AU153" s="243" t="s">
        <v>86</v>
      </c>
      <c r="AY153" s="14" t="s">
        <v>139</v>
      </c>
      <c r="BE153" s="244">
        <f>IF(N153="základní",J153,0)</f>
        <v>0</v>
      </c>
      <c r="BF153" s="244">
        <f>IF(N153="snížená",J153,0)</f>
        <v>0</v>
      </c>
      <c r="BG153" s="244">
        <f>IF(N153="zákl. přenesená",J153,0)</f>
        <v>0</v>
      </c>
      <c r="BH153" s="244">
        <f>IF(N153="sníž. přenesená",J153,0)</f>
        <v>0</v>
      </c>
      <c r="BI153" s="244">
        <f>IF(N153="nulová",J153,0)</f>
        <v>0</v>
      </c>
      <c r="BJ153" s="14" t="s">
        <v>84</v>
      </c>
      <c r="BK153" s="244">
        <f>ROUND(I153*H153,2)</f>
        <v>0</v>
      </c>
      <c r="BL153" s="14" t="s">
        <v>147</v>
      </c>
      <c r="BM153" s="243" t="s">
        <v>580</v>
      </c>
    </row>
    <row r="154" s="2" customFormat="1" ht="24" customHeight="1">
      <c r="A154" s="35"/>
      <c r="B154" s="36"/>
      <c r="C154" s="232" t="s">
        <v>263</v>
      </c>
      <c r="D154" s="232" t="s">
        <v>142</v>
      </c>
      <c r="E154" s="233" t="s">
        <v>581</v>
      </c>
      <c r="F154" s="234" t="s">
        <v>582</v>
      </c>
      <c r="G154" s="235" t="s">
        <v>145</v>
      </c>
      <c r="H154" s="236">
        <v>15</v>
      </c>
      <c r="I154" s="237"/>
      <c r="J154" s="238">
        <f>ROUND(I154*H154,2)</f>
        <v>0</v>
      </c>
      <c r="K154" s="234" t="s">
        <v>146</v>
      </c>
      <c r="L154" s="41"/>
      <c r="M154" s="239" t="s">
        <v>1</v>
      </c>
      <c r="N154" s="240" t="s">
        <v>41</v>
      </c>
      <c r="O154" s="88"/>
      <c r="P154" s="241">
        <f>O154*H154</f>
        <v>0</v>
      </c>
      <c r="Q154" s="241">
        <v>0.00125</v>
      </c>
      <c r="R154" s="241">
        <f>Q154*H154</f>
        <v>0.018749999999999999</v>
      </c>
      <c r="S154" s="241">
        <v>0</v>
      </c>
      <c r="T154" s="24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3" t="s">
        <v>147</v>
      </c>
      <c r="AT154" s="243" t="s">
        <v>142</v>
      </c>
      <c r="AU154" s="243" t="s">
        <v>86</v>
      </c>
      <c r="AY154" s="14" t="s">
        <v>139</v>
      </c>
      <c r="BE154" s="244">
        <f>IF(N154="základní",J154,0)</f>
        <v>0</v>
      </c>
      <c r="BF154" s="244">
        <f>IF(N154="snížená",J154,0)</f>
        <v>0</v>
      </c>
      <c r="BG154" s="244">
        <f>IF(N154="zákl. přenesená",J154,0)</f>
        <v>0</v>
      </c>
      <c r="BH154" s="244">
        <f>IF(N154="sníž. přenesená",J154,0)</f>
        <v>0</v>
      </c>
      <c r="BI154" s="244">
        <f>IF(N154="nulová",J154,0)</f>
        <v>0</v>
      </c>
      <c r="BJ154" s="14" t="s">
        <v>84</v>
      </c>
      <c r="BK154" s="244">
        <f>ROUND(I154*H154,2)</f>
        <v>0</v>
      </c>
      <c r="BL154" s="14" t="s">
        <v>147</v>
      </c>
      <c r="BM154" s="243" t="s">
        <v>583</v>
      </c>
    </row>
    <row r="155" s="2" customFormat="1" ht="16.5" customHeight="1">
      <c r="A155" s="35"/>
      <c r="B155" s="36"/>
      <c r="C155" s="232" t="s">
        <v>584</v>
      </c>
      <c r="D155" s="232" t="s">
        <v>142</v>
      </c>
      <c r="E155" s="233" t="s">
        <v>585</v>
      </c>
      <c r="F155" s="234" t="s">
        <v>586</v>
      </c>
      <c r="G155" s="235" t="s">
        <v>145</v>
      </c>
      <c r="H155" s="236">
        <v>40</v>
      </c>
      <c r="I155" s="237"/>
      <c r="J155" s="238">
        <f>ROUND(I155*H155,2)</f>
        <v>0</v>
      </c>
      <c r="K155" s="234" t="s">
        <v>146</v>
      </c>
      <c r="L155" s="41"/>
      <c r="M155" s="239" t="s">
        <v>1</v>
      </c>
      <c r="N155" s="240" t="s">
        <v>41</v>
      </c>
      <c r="O155" s="88"/>
      <c r="P155" s="241">
        <f>O155*H155</f>
        <v>0</v>
      </c>
      <c r="Q155" s="241">
        <v>0.00021000000000000001</v>
      </c>
      <c r="R155" s="241">
        <f>Q155*H155</f>
        <v>0.0084000000000000012</v>
      </c>
      <c r="S155" s="241">
        <v>0</v>
      </c>
      <c r="T155" s="24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3" t="s">
        <v>147</v>
      </c>
      <c r="AT155" s="243" t="s">
        <v>142</v>
      </c>
      <c r="AU155" s="243" t="s">
        <v>86</v>
      </c>
      <c r="AY155" s="14" t="s">
        <v>139</v>
      </c>
      <c r="BE155" s="244">
        <f>IF(N155="základní",J155,0)</f>
        <v>0</v>
      </c>
      <c r="BF155" s="244">
        <f>IF(N155="snížená",J155,0)</f>
        <v>0</v>
      </c>
      <c r="BG155" s="244">
        <f>IF(N155="zákl. přenesená",J155,0)</f>
        <v>0</v>
      </c>
      <c r="BH155" s="244">
        <f>IF(N155="sníž. přenesená",J155,0)</f>
        <v>0</v>
      </c>
      <c r="BI155" s="244">
        <f>IF(N155="nulová",J155,0)</f>
        <v>0</v>
      </c>
      <c r="BJ155" s="14" t="s">
        <v>84</v>
      </c>
      <c r="BK155" s="244">
        <f>ROUND(I155*H155,2)</f>
        <v>0</v>
      </c>
      <c r="BL155" s="14" t="s">
        <v>147</v>
      </c>
      <c r="BM155" s="243" t="s">
        <v>587</v>
      </c>
    </row>
    <row r="156" s="2" customFormat="1" ht="16.5" customHeight="1">
      <c r="A156" s="35"/>
      <c r="B156" s="36"/>
      <c r="C156" s="232" t="s">
        <v>588</v>
      </c>
      <c r="D156" s="232" t="s">
        <v>142</v>
      </c>
      <c r="E156" s="233" t="s">
        <v>589</v>
      </c>
      <c r="F156" s="234" t="s">
        <v>590</v>
      </c>
      <c r="G156" s="235" t="s">
        <v>145</v>
      </c>
      <c r="H156" s="236">
        <v>15</v>
      </c>
      <c r="I156" s="237"/>
      <c r="J156" s="238">
        <f>ROUND(I156*H156,2)</f>
        <v>0</v>
      </c>
      <c r="K156" s="234" t="s">
        <v>146</v>
      </c>
      <c r="L156" s="41"/>
      <c r="M156" s="239" t="s">
        <v>1</v>
      </c>
      <c r="N156" s="240" t="s">
        <v>41</v>
      </c>
      <c r="O156" s="88"/>
      <c r="P156" s="241">
        <f>O156*H156</f>
        <v>0</v>
      </c>
      <c r="Q156" s="241">
        <v>0.00025999999999999998</v>
      </c>
      <c r="R156" s="241">
        <f>Q156*H156</f>
        <v>0.0038999999999999998</v>
      </c>
      <c r="S156" s="241">
        <v>0</v>
      </c>
      <c r="T156" s="24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3" t="s">
        <v>147</v>
      </c>
      <c r="AT156" s="243" t="s">
        <v>142</v>
      </c>
      <c r="AU156" s="243" t="s">
        <v>86</v>
      </c>
      <c r="AY156" s="14" t="s">
        <v>139</v>
      </c>
      <c r="BE156" s="244">
        <f>IF(N156="základní",J156,0)</f>
        <v>0</v>
      </c>
      <c r="BF156" s="244">
        <f>IF(N156="snížená",J156,0)</f>
        <v>0</v>
      </c>
      <c r="BG156" s="244">
        <f>IF(N156="zákl. přenesená",J156,0)</f>
        <v>0</v>
      </c>
      <c r="BH156" s="244">
        <f>IF(N156="sníž. přenesená",J156,0)</f>
        <v>0</v>
      </c>
      <c r="BI156" s="244">
        <f>IF(N156="nulová",J156,0)</f>
        <v>0</v>
      </c>
      <c r="BJ156" s="14" t="s">
        <v>84</v>
      </c>
      <c r="BK156" s="244">
        <f>ROUND(I156*H156,2)</f>
        <v>0</v>
      </c>
      <c r="BL156" s="14" t="s">
        <v>147</v>
      </c>
      <c r="BM156" s="243" t="s">
        <v>591</v>
      </c>
    </row>
    <row r="157" s="2" customFormat="1" ht="24" customHeight="1">
      <c r="A157" s="35"/>
      <c r="B157" s="36"/>
      <c r="C157" s="232" t="s">
        <v>293</v>
      </c>
      <c r="D157" s="232" t="s">
        <v>142</v>
      </c>
      <c r="E157" s="233" t="s">
        <v>592</v>
      </c>
      <c r="F157" s="234" t="s">
        <v>593</v>
      </c>
      <c r="G157" s="235" t="s">
        <v>166</v>
      </c>
      <c r="H157" s="236">
        <v>2</v>
      </c>
      <c r="I157" s="237"/>
      <c r="J157" s="238">
        <f>ROUND(I157*H157,2)</f>
        <v>0</v>
      </c>
      <c r="K157" s="234" t="s">
        <v>146</v>
      </c>
      <c r="L157" s="41"/>
      <c r="M157" s="239" t="s">
        <v>1</v>
      </c>
      <c r="N157" s="240" t="s">
        <v>41</v>
      </c>
      <c r="O157" s="88"/>
      <c r="P157" s="241">
        <f>O157*H157</f>
        <v>0</v>
      </c>
      <c r="Q157" s="241">
        <v>0</v>
      </c>
      <c r="R157" s="241">
        <f>Q157*H157</f>
        <v>0</v>
      </c>
      <c r="S157" s="241">
        <v>0</v>
      </c>
      <c r="T157" s="24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3" t="s">
        <v>147</v>
      </c>
      <c r="AT157" s="243" t="s">
        <v>142</v>
      </c>
      <c r="AU157" s="243" t="s">
        <v>86</v>
      </c>
      <c r="AY157" s="14" t="s">
        <v>139</v>
      </c>
      <c r="BE157" s="244">
        <f>IF(N157="základní",J157,0)</f>
        <v>0</v>
      </c>
      <c r="BF157" s="244">
        <f>IF(N157="snížená",J157,0)</f>
        <v>0</v>
      </c>
      <c r="BG157" s="244">
        <f>IF(N157="zákl. přenesená",J157,0)</f>
        <v>0</v>
      </c>
      <c r="BH157" s="244">
        <f>IF(N157="sníž. přenesená",J157,0)</f>
        <v>0</v>
      </c>
      <c r="BI157" s="244">
        <f>IF(N157="nulová",J157,0)</f>
        <v>0</v>
      </c>
      <c r="BJ157" s="14" t="s">
        <v>84</v>
      </c>
      <c r="BK157" s="244">
        <f>ROUND(I157*H157,2)</f>
        <v>0</v>
      </c>
      <c r="BL157" s="14" t="s">
        <v>147</v>
      </c>
      <c r="BM157" s="243" t="s">
        <v>594</v>
      </c>
    </row>
    <row r="158" s="2" customFormat="1" ht="24" customHeight="1">
      <c r="A158" s="35"/>
      <c r="B158" s="36"/>
      <c r="C158" s="232" t="s">
        <v>321</v>
      </c>
      <c r="D158" s="232" t="s">
        <v>142</v>
      </c>
      <c r="E158" s="233" t="s">
        <v>595</v>
      </c>
      <c r="F158" s="234" t="s">
        <v>596</v>
      </c>
      <c r="G158" s="235" t="s">
        <v>166</v>
      </c>
      <c r="H158" s="236">
        <v>4</v>
      </c>
      <c r="I158" s="237"/>
      <c r="J158" s="238">
        <f>ROUND(I158*H158,2)</f>
        <v>0</v>
      </c>
      <c r="K158" s="234" t="s">
        <v>146</v>
      </c>
      <c r="L158" s="41"/>
      <c r="M158" s="239" t="s">
        <v>1</v>
      </c>
      <c r="N158" s="240" t="s">
        <v>41</v>
      </c>
      <c r="O158" s="88"/>
      <c r="P158" s="241">
        <f>O158*H158</f>
        <v>0</v>
      </c>
      <c r="Q158" s="241">
        <v>0.00022000000000000001</v>
      </c>
      <c r="R158" s="241">
        <f>Q158*H158</f>
        <v>0.00088000000000000003</v>
      </c>
      <c r="S158" s="241">
        <v>0</v>
      </c>
      <c r="T158" s="24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3" t="s">
        <v>147</v>
      </c>
      <c r="AT158" s="243" t="s">
        <v>142</v>
      </c>
      <c r="AU158" s="243" t="s">
        <v>86</v>
      </c>
      <c r="AY158" s="14" t="s">
        <v>139</v>
      </c>
      <c r="BE158" s="244">
        <f>IF(N158="základní",J158,0)</f>
        <v>0</v>
      </c>
      <c r="BF158" s="244">
        <f>IF(N158="snížená",J158,0)</f>
        <v>0</v>
      </c>
      <c r="BG158" s="244">
        <f>IF(N158="zákl. přenesená",J158,0)</f>
        <v>0</v>
      </c>
      <c r="BH158" s="244">
        <f>IF(N158="sníž. přenesená",J158,0)</f>
        <v>0</v>
      </c>
      <c r="BI158" s="244">
        <f>IF(N158="nulová",J158,0)</f>
        <v>0</v>
      </c>
      <c r="BJ158" s="14" t="s">
        <v>84</v>
      </c>
      <c r="BK158" s="244">
        <f>ROUND(I158*H158,2)</f>
        <v>0</v>
      </c>
      <c r="BL158" s="14" t="s">
        <v>147</v>
      </c>
      <c r="BM158" s="243" t="s">
        <v>597</v>
      </c>
    </row>
    <row r="159" s="2" customFormat="1" ht="16.5" customHeight="1">
      <c r="A159" s="35"/>
      <c r="B159" s="36"/>
      <c r="C159" s="232" t="s">
        <v>598</v>
      </c>
      <c r="D159" s="232" t="s">
        <v>142</v>
      </c>
      <c r="E159" s="233" t="s">
        <v>599</v>
      </c>
      <c r="F159" s="234" t="s">
        <v>600</v>
      </c>
      <c r="G159" s="235" t="s">
        <v>166</v>
      </c>
      <c r="H159" s="236">
        <v>12</v>
      </c>
      <c r="I159" s="237"/>
      <c r="J159" s="238">
        <f>ROUND(I159*H159,2)</f>
        <v>0</v>
      </c>
      <c r="K159" s="234" t="s">
        <v>146</v>
      </c>
      <c r="L159" s="41"/>
      <c r="M159" s="239" t="s">
        <v>1</v>
      </c>
      <c r="N159" s="240" t="s">
        <v>41</v>
      </c>
      <c r="O159" s="88"/>
      <c r="P159" s="241">
        <f>O159*H159</f>
        <v>0</v>
      </c>
      <c r="Q159" s="241">
        <v>0.00056999999999999998</v>
      </c>
      <c r="R159" s="241">
        <f>Q159*H159</f>
        <v>0.0068399999999999997</v>
      </c>
      <c r="S159" s="241">
        <v>0</v>
      </c>
      <c r="T159" s="24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3" t="s">
        <v>147</v>
      </c>
      <c r="AT159" s="243" t="s">
        <v>142</v>
      </c>
      <c r="AU159" s="243" t="s">
        <v>86</v>
      </c>
      <c r="AY159" s="14" t="s">
        <v>139</v>
      </c>
      <c r="BE159" s="244">
        <f>IF(N159="základní",J159,0)</f>
        <v>0</v>
      </c>
      <c r="BF159" s="244">
        <f>IF(N159="snížená",J159,0)</f>
        <v>0</v>
      </c>
      <c r="BG159" s="244">
        <f>IF(N159="zákl. přenesená",J159,0)</f>
        <v>0</v>
      </c>
      <c r="BH159" s="244">
        <f>IF(N159="sníž. přenesená",J159,0)</f>
        <v>0</v>
      </c>
      <c r="BI159" s="244">
        <f>IF(N159="nulová",J159,0)</f>
        <v>0</v>
      </c>
      <c r="BJ159" s="14" t="s">
        <v>84</v>
      </c>
      <c r="BK159" s="244">
        <f>ROUND(I159*H159,2)</f>
        <v>0</v>
      </c>
      <c r="BL159" s="14" t="s">
        <v>147</v>
      </c>
      <c r="BM159" s="243" t="s">
        <v>601</v>
      </c>
    </row>
    <row r="160" s="2" customFormat="1" ht="24" customHeight="1">
      <c r="A160" s="35"/>
      <c r="B160" s="36"/>
      <c r="C160" s="232" t="s">
        <v>602</v>
      </c>
      <c r="D160" s="232" t="s">
        <v>142</v>
      </c>
      <c r="E160" s="233" t="s">
        <v>603</v>
      </c>
      <c r="F160" s="234" t="s">
        <v>604</v>
      </c>
      <c r="G160" s="235" t="s">
        <v>166</v>
      </c>
      <c r="H160" s="236">
        <v>2</v>
      </c>
      <c r="I160" s="237"/>
      <c r="J160" s="238">
        <f>ROUND(I160*H160,2)</f>
        <v>0</v>
      </c>
      <c r="K160" s="234" t="s">
        <v>146</v>
      </c>
      <c r="L160" s="41"/>
      <c r="M160" s="239" t="s">
        <v>1</v>
      </c>
      <c r="N160" s="240" t="s">
        <v>41</v>
      </c>
      <c r="O160" s="88"/>
      <c r="P160" s="241">
        <f>O160*H160</f>
        <v>0</v>
      </c>
      <c r="Q160" s="241">
        <v>0.00017000000000000001</v>
      </c>
      <c r="R160" s="241">
        <f>Q160*H160</f>
        <v>0.00034000000000000002</v>
      </c>
      <c r="S160" s="241">
        <v>0</v>
      </c>
      <c r="T160" s="24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3" t="s">
        <v>147</v>
      </c>
      <c r="AT160" s="243" t="s">
        <v>142</v>
      </c>
      <c r="AU160" s="243" t="s">
        <v>86</v>
      </c>
      <c r="AY160" s="14" t="s">
        <v>139</v>
      </c>
      <c r="BE160" s="244">
        <f>IF(N160="základní",J160,0)</f>
        <v>0</v>
      </c>
      <c r="BF160" s="244">
        <f>IF(N160="snížená",J160,0)</f>
        <v>0</v>
      </c>
      <c r="BG160" s="244">
        <f>IF(N160="zákl. přenesená",J160,0)</f>
        <v>0</v>
      </c>
      <c r="BH160" s="244">
        <f>IF(N160="sníž. přenesená",J160,0)</f>
        <v>0</v>
      </c>
      <c r="BI160" s="244">
        <f>IF(N160="nulová",J160,0)</f>
        <v>0</v>
      </c>
      <c r="BJ160" s="14" t="s">
        <v>84</v>
      </c>
      <c r="BK160" s="244">
        <f>ROUND(I160*H160,2)</f>
        <v>0</v>
      </c>
      <c r="BL160" s="14" t="s">
        <v>147</v>
      </c>
      <c r="BM160" s="243" t="s">
        <v>605</v>
      </c>
    </row>
    <row r="161" s="2" customFormat="1" ht="16.5" customHeight="1">
      <c r="A161" s="35"/>
      <c r="B161" s="36"/>
      <c r="C161" s="232" t="s">
        <v>208</v>
      </c>
      <c r="D161" s="232" t="s">
        <v>142</v>
      </c>
      <c r="E161" s="233" t="s">
        <v>606</v>
      </c>
      <c r="F161" s="234" t="s">
        <v>607</v>
      </c>
      <c r="G161" s="235" t="s">
        <v>166</v>
      </c>
      <c r="H161" s="236">
        <v>1</v>
      </c>
      <c r="I161" s="237"/>
      <c r="J161" s="238">
        <f>ROUND(I161*H161,2)</f>
        <v>0</v>
      </c>
      <c r="K161" s="234" t="s">
        <v>146</v>
      </c>
      <c r="L161" s="41"/>
      <c r="M161" s="239" t="s">
        <v>1</v>
      </c>
      <c r="N161" s="240" t="s">
        <v>41</v>
      </c>
      <c r="O161" s="88"/>
      <c r="P161" s="241">
        <f>O161*H161</f>
        <v>0</v>
      </c>
      <c r="Q161" s="241">
        <v>2.0000000000000002E-05</v>
      </c>
      <c r="R161" s="241">
        <f>Q161*H161</f>
        <v>2.0000000000000002E-05</v>
      </c>
      <c r="S161" s="241">
        <v>0</v>
      </c>
      <c r="T161" s="24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3" t="s">
        <v>147</v>
      </c>
      <c r="AT161" s="243" t="s">
        <v>142</v>
      </c>
      <c r="AU161" s="243" t="s">
        <v>86</v>
      </c>
      <c r="AY161" s="14" t="s">
        <v>139</v>
      </c>
      <c r="BE161" s="244">
        <f>IF(N161="základní",J161,0)</f>
        <v>0</v>
      </c>
      <c r="BF161" s="244">
        <f>IF(N161="snížená",J161,0)</f>
        <v>0</v>
      </c>
      <c r="BG161" s="244">
        <f>IF(N161="zákl. přenesená",J161,0)</f>
        <v>0</v>
      </c>
      <c r="BH161" s="244">
        <f>IF(N161="sníž. přenesená",J161,0)</f>
        <v>0</v>
      </c>
      <c r="BI161" s="244">
        <f>IF(N161="nulová",J161,0)</f>
        <v>0</v>
      </c>
      <c r="BJ161" s="14" t="s">
        <v>84</v>
      </c>
      <c r="BK161" s="244">
        <f>ROUND(I161*H161,2)</f>
        <v>0</v>
      </c>
      <c r="BL161" s="14" t="s">
        <v>147</v>
      </c>
      <c r="BM161" s="243" t="s">
        <v>608</v>
      </c>
    </row>
    <row r="162" s="2" customFormat="1" ht="16.5" customHeight="1">
      <c r="A162" s="35"/>
      <c r="B162" s="36"/>
      <c r="C162" s="257" t="s">
        <v>236</v>
      </c>
      <c r="D162" s="257" t="s">
        <v>512</v>
      </c>
      <c r="E162" s="258" t="s">
        <v>609</v>
      </c>
      <c r="F162" s="259" t="s">
        <v>610</v>
      </c>
      <c r="G162" s="260" t="s">
        <v>611</v>
      </c>
      <c r="H162" s="261">
        <v>1</v>
      </c>
      <c r="I162" s="262"/>
      <c r="J162" s="263">
        <f>ROUND(I162*H162,2)</f>
        <v>0</v>
      </c>
      <c r="K162" s="259" t="s">
        <v>1</v>
      </c>
      <c r="L162" s="264"/>
      <c r="M162" s="265" t="s">
        <v>1</v>
      </c>
      <c r="N162" s="266" t="s">
        <v>41</v>
      </c>
      <c r="O162" s="88"/>
      <c r="P162" s="241">
        <f>O162*H162</f>
        <v>0</v>
      </c>
      <c r="Q162" s="241">
        <v>0.00035</v>
      </c>
      <c r="R162" s="241">
        <f>Q162*H162</f>
        <v>0.00035</v>
      </c>
      <c r="S162" s="241">
        <v>0</v>
      </c>
      <c r="T162" s="24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3" t="s">
        <v>281</v>
      </c>
      <c r="AT162" s="243" t="s">
        <v>512</v>
      </c>
      <c r="AU162" s="243" t="s">
        <v>86</v>
      </c>
      <c r="AY162" s="14" t="s">
        <v>139</v>
      </c>
      <c r="BE162" s="244">
        <f>IF(N162="základní",J162,0)</f>
        <v>0</v>
      </c>
      <c r="BF162" s="244">
        <f>IF(N162="snížená",J162,0)</f>
        <v>0</v>
      </c>
      <c r="BG162" s="244">
        <f>IF(N162="zákl. přenesená",J162,0)</f>
        <v>0</v>
      </c>
      <c r="BH162" s="244">
        <f>IF(N162="sníž. přenesená",J162,0)</f>
        <v>0</v>
      </c>
      <c r="BI162" s="244">
        <f>IF(N162="nulová",J162,0)</f>
        <v>0</v>
      </c>
      <c r="BJ162" s="14" t="s">
        <v>84</v>
      </c>
      <c r="BK162" s="244">
        <f>ROUND(I162*H162,2)</f>
        <v>0</v>
      </c>
      <c r="BL162" s="14" t="s">
        <v>147</v>
      </c>
      <c r="BM162" s="243" t="s">
        <v>612</v>
      </c>
    </row>
    <row r="163" s="2" customFormat="1" ht="24" customHeight="1">
      <c r="A163" s="35"/>
      <c r="B163" s="36"/>
      <c r="C163" s="232" t="s">
        <v>277</v>
      </c>
      <c r="D163" s="232" t="s">
        <v>142</v>
      </c>
      <c r="E163" s="233" t="s">
        <v>613</v>
      </c>
      <c r="F163" s="234" t="s">
        <v>614</v>
      </c>
      <c r="G163" s="235" t="s">
        <v>145</v>
      </c>
      <c r="H163" s="236">
        <v>55</v>
      </c>
      <c r="I163" s="237"/>
      <c r="J163" s="238">
        <f>ROUND(I163*H163,2)</f>
        <v>0</v>
      </c>
      <c r="K163" s="234" t="s">
        <v>146</v>
      </c>
      <c r="L163" s="41"/>
      <c r="M163" s="239" t="s">
        <v>1</v>
      </c>
      <c r="N163" s="240" t="s">
        <v>41</v>
      </c>
      <c r="O163" s="88"/>
      <c r="P163" s="241">
        <f>O163*H163</f>
        <v>0</v>
      </c>
      <c r="Q163" s="241">
        <v>0.00019000000000000001</v>
      </c>
      <c r="R163" s="241">
        <f>Q163*H163</f>
        <v>0.010450000000000001</v>
      </c>
      <c r="S163" s="241">
        <v>0</v>
      </c>
      <c r="T163" s="24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3" t="s">
        <v>147</v>
      </c>
      <c r="AT163" s="243" t="s">
        <v>142</v>
      </c>
      <c r="AU163" s="243" t="s">
        <v>86</v>
      </c>
      <c r="AY163" s="14" t="s">
        <v>139</v>
      </c>
      <c r="BE163" s="244">
        <f>IF(N163="základní",J163,0)</f>
        <v>0</v>
      </c>
      <c r="BF163" s="244">
        <f>IF(N163="snížená",J163,0)</f>
        <v>0</v>
      </c>
      <c r="BG163" s="244">
        <f>IF(N163="zákl. přenesená",J163,0)</f>
        <v>0</v>
      </c>
      <c r="BH163" s="244">
        <f>IF(N163="sníž. přenesená",J163,0)</f>
        <v>0</v>
      </c>
      <c r="BI163" s="244">
        <f>IF(N163="nulová",J163,0)</f>
        <v>0</v>
      </c>
      <c r="BJ163" s="14" t="s">
        <v>84</v>
      </c>
      <c r="BK163" s="244">
        <f>ROUND(I163*H163,2)</f>
        <v>0</v>
      </c>
      <c r="BL163" s="14" t="s">
        <v>147</v>
      </c>
      <c r="BM163" s="243" t="s">
        <v>615</v>
      </c>
    </row>
    <row r="164" s="2" customFormat="1" ht="16.5" customHeight="1">
      <c r="A164" s="35"/>
      <c r="B164" s="36"/>
      <c r="C164" s="232" t="s">
        <v>326</v>
      </c>
      <c r="D164" s="232" t="s">
        <v>142</v>
      </c>
      <c r="E164" s="233" t="s">
        <v>616</v>
      </c>
      <c r="F164" s="234" t="s">
        <v>617</v>
      </c>
      <c r="G164" s="235" t="s">
        <v>145</v>
      </c>
      <c r="H164" s="236">
        <v>55</v>
      </c>
      <c r="I164" s="237"/>
      <c r="J164" s="238">
        <f>ROUND(I164*H164,2)</f>
        <v>0</v>
      </c>
      <c r="K164" s="234" t="s">
        <v>146</v>
      </c>
      <c r="L164" s="41"/>
      <c r="M164" s="239" t="s">
        <v>1</v>
      </c>
      <c r="N164" s="240" t="s">
        <v>41</v>
      </c>
      <c r="O164" s="88"/>
      <c r="P164" s="241">
        <f>O164*H164</f>
        <v>0</v>
      </c>
      <c r="Q164" s="241">
        <v>1.0000000000000001E-05</v>
      </c>
      <c r="R164" s="241">
        <f>Q164*H164</f>
        <v>0.00055000000000000003</v>
      </c>
      <c r="S164" s="241">
        <v>0</v>
      </c>
      <c r="T164" s="24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3" t="s">
        <v>147</v>
      </c>
      <c r="AT164" s="243" t="s">
        <v>142</v>
      </c>
      <c r="AU164" s="243" t="s">
        <v>86</v>
      </c>
      <c r="AY164" s="14" t="s">
        <v>139</v>
      </c>
      <c r="BE164" s="244">
        <f>IF(N164="základní",J164,0)</f>
        <v>0</v>
      </c>
      <c r="BF164" s="244">
        <f>IF(N164="snížená",J164,0)</f>
        <v>0</v>
      </c>
      <c r="BG164" s="244">
        <f>IF(N164="zákl. přenesená",J164,0)</f>
        <v>0</v>
      </c>
      <c r="BH164" s="244">
        <f>IF(N164="sníž. přenesená",J164,0)</f>
        <v>0</v>
      </c>
      <c r="BI164" s="244">
        <f>IF(N164="nulová",J164,0)</f>
        <v>0</v>
      </c>
      <c r="BJ164" s="14" t="s">
        <v>84</v>
      </c>
      <c r="BK164" s="244">
        <f>ROUND(I164*H164,2)</f>
        <v>0</v>
      </c>
      <c r="BL164" s="14" t="s">
        <v>147</v>
      </c>
      <c r="BM164" s="243" t="s">
        <v>618</v>
      </c>
    </row>
    <row r="165" s="2" customFormat="1" ht="16.5" customHeight="1">
      <c r="A165" s="35"/>
      <c r="B165" s="36"/>
      <c r="C165" s="232" t="s">
        <v>619</v>
      </c>
      <c r="D165" s="232" t="s">
        <v>142</v>
      </c>
      <c r="E165" s="233" t="s">
        <v>620</v>
      </c>
      <c r="F165" s="234" t="s">
        <v>621</v>
      </c>
      <c r="G165" s="235" t="s">
        <v>166</v>
      </c>
      <c r="H165" s="236">
        <v>1</v>
      </c>
      <c r="I165" s="237"/>
      <c r="J165" s="238">
        <f>ROUND(I165*H165,2)</f>
        <v>0</v>
      </c>
      <c r="K165" s="234" t="s">
        <v>1</v>
      </c>
      <c r="L165" s="41"/>
      <c r="M165" s="239" t="s">
        <v>1</v>
      </c>
      <c r="N165" s="240" t="s">
        <v>41</v>
      </c>
      <c r="O165" s="88"/>
      <c r="P165" s="241">
        <f>O165*H165</f>
        <v>0</v>
      </c>
      <c r="Q165" s="241">
        <v>0.050000000000000003</v>
      </c>
      <c r="R165" s="241">
        <f>Q165*H165</f>
        <v>0.050000000000000003</v>
      </c>
      <c r="S165" s="241">
        <v>0</v>
      </c>
      <c r="T165" s="24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3" t="s">
        <v>147</v>
      </c>
      <c r="AT165" s="243" t="s">
        <v>142</v>
      </c>
      <c r="AU165" s="243" t="s">
        <v>86</v>
      </c>
      <c r="AY165" s="14" t="s">
        <v>139</v>
      </c>
      <c r="BE165" s="244">
        <f>IF(N165="základní",J165,0)</f>
        <v>0</v>
      </c>
      <c r="BF165" s="244">
        <f>IF(N165="snížená",J165,0)</f>
        <v>0</v>
      </c>
      <c r="BG165" s="244">
        <f>IF(N165="zákl. přenesená",J165,0)</f>
        <v>0</v>
      </c>
      <c r="BH165" s="244">
        <f>IF(N165="sníž. přenesená",J165,0)</f>
        <v>0</v>
      </c>
      <c r="BI165" s="244">
        <f>IF(N165="nulová",J165,0)</f>
        <v>0</v>
      </c>
      <c r="BJ165" s="14" t="s">
        <v>84</v>
      </c>
      <c r="BK165" s="244">
        <f>ROUND(I165*H165,2)</f>
        <v>0</v>
      </c>
      <c r="BL165" s="14" t="s">
        <v>147</v>
      </c>
      <c r="BM165" s="243" t="s">
        <v>622</v>
      </c>
    </row>
    <row r="166" s="2" customFormat="1">
      <c r="A166" s="35"/>
      <c r="B166" s="36"/>
      <c r="C166" s="37"/>
      <c r="D166" s="245" t="s">
        <v>331</v>
      </c>
      <c r="E166" s="37"/>
      <c r="F166" s="246" t="s">
        <v>623</v>
      </c>
      <c r="G166" s="37"/>
      <c r="H166" s="37"/>
      <c r="I166" s="141"/>
      <c r="J166" s="37"/>
      <c r="K166" s="37"/>
      <c r="L166" s="41"/>
      <c r="M166" s="251"/>
      <c r="N166" s="252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331</v>
      </c>
      <c r="AU166" s="14" t="s">
        <v>86</v>
      </c>
    </row>
    <row r="167" s="2" customFormat="1" ht="16.5" customHeight="1">
      <c r="A167" s="35"/>
      <c r="B167" s="36"/>
      <c r="C167" s="232" t="s">
        <v>624</v>
      </c>
      <c r="D167" s="232" t="s">
        <v>142</v>
      </c>
      <c r="E167" s="233" t="s">
        <v>625</v>
      </c>
      <c r="F167" s="234" t="s">
        <v>626</v>
      </c>
      <c r="G167" s="235" t="s">
        <v>627</v>
      </c>
      <c r="H167" s="236">
        <v>1</v>
      </c>
      <c r="I167" s="237"/>
      <c r="J167" s="238">
        <f>ROUND(I167*H167,2)</f>
        <v>0</v>
      </c>
      <c r="K167" s="234" t="s">
        <v>1</v>
      </c>
      <c r="L167" s="41"/>
      <c r="M167" s="239" t="s">
        <v>1</v>
      </c>
      <c r="N167" s="240" t="s">
        <v>41</v>
      </c>
      <c r="O167" s="88"/>
      <c r="P167" s="241">
        <f>O167*H167</f>
        <v>0</v>
      </c>
      <c r="Q167" s="241">
        <v>0</v>
      </c>
      <c r="R167" s="241">
        <f>Q167*H167</f>
        <v>0</v>
      </c>
      <c r="S167" s="241">
        <v>0</v>
      </c>
      <c r="T167" s="24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3" t="s">
        <v>147</v>
      </c>
      <c r="AT167" s="243" t="s">
        <v>142</v>
      </c>
      <c r="AU167" s="243" t="s">
        <v>86</v>
      </c>
      <c r="AY167" s="14" t="s">
        <v>139</v>
      </c>
      <c r="BE167" s="244">
        <f>IF(N167="základní",J167,0)</f>
        <v>0</v>
      </c>
      <c r="BF167" s="244">
        <f>IF(N167="snížená",J167,0)</f>
        <v>0</v>
      </c>
      <c r="BG167" s="244">
        <f>IF(N167="zákl. přenesená",J167,0)</f>
        <v>0</v>
      </c>
      <c r="BH167" s="244">
        <f>IF(N167="sníž. přenesená",J167,0)</f>
        <v>0</v>
      </c>
      <c r="BI167" s="244">
        <f>IF(N167="nulová",J167,0)</f>
        <v>0</v>
      </c>
      <c r="BJ167" s="14" t="s">
        <v>84</v>
      </c>
      <c r="BK167" s="244">
        <f>ROUND(I167*H167,2)</f>
        <v>0</v>
      </c>
      <c r="BL167" s="14" t="s">
        <v>147</v>
      </c>
      <c r="BM167" s="243" t="s">
        <v>628</v>
      </c>
    </row>
    <row r="168" s="2" customFormat="1" ht="24" customHeight="1">
      <c r="A168" s="35"/>
      <c r="B168" s="36"/>
      <c r="C168" s="232" t="s">
        <v>629</v>
      </c>
      <c r="D168" s="232" t="s">
        <v>142</v>
      </c>
      <c r="E168" s="233" t="s">
        <v>630</v>
      </c>
      <c r="F168" s="234" t="s">
        <v>631</v>
      </c>
      <c r="G168" s="235" t="s">
        <v>166</v>
      </c>
      <c r="H168" s="236">
        <v>1</v>
      </c>
      <c r="I168" s="237"/>
      <c r="J168" s="238">
        <f>ROUND(I168*H168,2)</f>
        <v>0</v>
      </c>
      <c r="K168" s="234" t="s">
        <v>1</v>
      </c>
      <c r="L168" s="41"/>
      <c r="M168" s="239" t="s">
        <v>1</v>
      </c>
      <c r="N168" s="240" t="s">
        <v>41</v>
      </c>
      <c r="O168" s="88"/>
      <c r="P168" s="241">
        <f>O168*H168</f>
        <v>0</v>
      </c>
      <c r="Q168" s="241">
        <v>0.0023800000000000002</v>
      </c>
      <c r="R168" s="241">
        <f>Q168*H168</f>
        <v>0.0023800000000000002</v>
      </c>
      <c r="S168" s="241">
        <v>0</v>
      </c>
      <c r="T168" s="24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3" t="s">
        <v>147</v>
      </c>
      <c r="AT168" s="243" t="s">
        <v>142</v>
      </c>
      <c r="AU168" s="243" t="s">
        <v>86</v>
      </c>
      <c r="AY168" s="14" t="s">
        <v>139</v>
      </c>
      <c r="BE168" s="244">
        <f>IF(N168="základní",J168,0)</f>
        <v>0</v>
      </c>
      <c r="BF168" s="244">
        <f>IF(N168="snížená",J168,0)</f>
        <v>0</v>
      </c>
      <c r="BG168" s="244">
        <f>IF(N168="zákl. přenesená",J168,0)</f>
        <v>0</v>
      </c>
      <c r="BH168" s="244">
        <f>IF(N168="sníž. přenesená",J168,0)</f>
        <v>0</v>
      </c>
      <c r="BI168" s="244">
        <f>IF(N168="nulová",J168,0)</f>
        <v>0</v>
      </c>
      <c r="BJ168" s="14" t="s">
        <v>84</v>
      </c>
      <c r="BK168" s="244">
        <f>ROUND(I168*H168,2)</f>
        <v>0</v>
      </c>
      <c r="BL168" s="14" t="s">
        <v>147</v>
      </c>
      <c r="BM168" s="243" t="s">
        <v>632</v>
      </c>
    </row>
    <row r="169" s="2" customFormat="1" ht="24" customHeight="1">
      <c r="A169" s="35"/>
      <c r="B169" s="36"/>
      <c r="C169" s="232" t="s">
        <v>633</v>
      </c>
      <c r="D169" s="232" t="s">
        <v>142</v>
      </c>
      <c r="E169" s="233" t="s">
        <v>634</v>
      </c>
      <c r="F169" s="234" t="s">
        <v>635</v>
      </c>
      <c r="G169" s="235" t="s">
        <v>155</v>
      </c>
      <c r="H169" s="236">
        <v>0.14099999999999999</v>
      </c>
      <c r="I169" s="237"/>
      <c r="J169" s="238">
        <f>ROUND(I169*H169,2)</f>
        <v>0</v>
      </c>
      <c r="K169" s="234" t="s">
        <v>146</v>
      </c>
      <c r="L169" s="41"/>
      <c r="M169" s="239" t="s">
        <v>1</v>
      </c>
      <c r="N169" s="240" t="s">
        <v>41</v>
      </c>
      <c r="O169" s="88"/>
      <c r="P169" s="241">
        <f>O169*H169</f>
        <v>0</v>
      </c>
      <c r="Q169" s="241">
        <v>0</v>
      </c>
      <c r="R169" s="241">
        <f>Q169*H169</f>
        <v>0</v>
      </c>
      <c r="S169" s="241">
        <v>0</v>
      </c>
      <c r="T169" s="24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3" t="s">
        <v>147</v>
      </c>
      <c r="AT169" s="243" t="s">
        <v>142</v>
      </c>
      <c r="AU169" s="243" t="s">
        <v>86</v>
      </c>
      <c r="AY169" s="14" t="s">
        <v>139</v>
      </c>
      <c r="BE169" s="244">
        <f>IF(N169="základní",J169,0)</f>
        <v>0</v>
      </c>
      <c r="BF169" s="244">
        <f>IF(N169="snížená",J169,0)</f>
        <v>0</v>
      </c>
      <c r="BG169" s="244">
        <f>IF(N169="zákl. přenesená",J169,0)</f>
        <v>0</v>
      </c>
      <c r="BH169" s="244">
        <f>IF(N169="sníž. přenesená",J169,0)</f>
        <v>0</v>
      </c>
      <c r="BI169" s="244">
        <f>IF(N169="nulová",J169,0)</f>
        <v>0</v>
      </c>
      <c r="BJ169" s="14" t="s">
        <v>84</v>
      </c>
      <c r="BK169" s="244">
        <f>ROUND(I169*H169,2)</f>
        <v>0</v>
      </c>
      <c r="BL169" s="14" t="s">
        <v>147</v>
      </c>
      <c r="BM169" s="243" t="s">
        <v>636</v>
      </c>
    </row>
    <row r="170" s="12" customFormat="1" ht="22.8" customHeight="1">
      <c r="A170" s="12"/>
      <c r="B170" s="216"/>
      <c r="C170" s="217"/>
      <c r="D170" s="218" t="s">
        <v>75</v>
      </c>
      <c r="E170" s="230" t="s">
        <v>172</v>
      </c>
      <c r="F170" s="230" t="s">
        <v>173</v>
      </c>
      <c r="G170" s="217"/>
      <c r="H170" s="217"/>
      <c r="I170" s="220"/>
      <c r="J170" s="231">
        <f>BK170</f>
        <v>0</v>
      </c>
      <c r="K170" s="217"/>
      <c r="L170" s="222"/>
      <c r="M170" s="223"/>
      <c r="N170" s="224"/>
      <c r="O170" s="224"/>
      <c r="P170" s="225">
        <f>SUM(P171:P193)</f>
        <v>0</v>
      </c>
      <c r="Q170" s="224"/>
      <c r="R170" s="225">
        <f>SUM(R171:R193)</f>
        <v>0.24412500000000004</v>
      </c>
      <c r="S170" s="224"/>
      <c r="T170" s="226">
        <f>SUM(T171:T193)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7" t="s">
        <v>86</v>
      </c>
      <c r="AT170" s="228" t="s">
        <v>75</v>
      </c>
      <c r="AU170" s="228" t="s">
        <v>84</v>
      </c>
      <c r="AY170" s="227" t="s">
        <v>139</v>
      </c>
      <c r="BK170" s="229">
        <f>SUM(BK171:BK193)</f>
        <v>0</v>
      </c>
    </row>
    <row r="171" s="2" customFormat="1" ht="24" customHeight="1">
      <c r="A171" s="35"/>
      <c r="B171" s="36"/>
      <c r="C171" s="232" t="s">
        <v>637</v>
      </c>
      <c r="D171" s="232" t="s">
        <v>142</v>
      </c>
      <c r="E171" s="233" t="s">
        <v>638</v>
      </c>
      <c r="F171" s="234" t="s">
        <v>639</v>
      </c>
      <c r="G171" s="235" t="s">
        <v>145</v>
      </c>
      <c r="H171" s="236">
        <v>6</v>
      </c>
      <c r="I171" s="237"/>
      <c r="J171" s="238">
        <f>ROUND(I171*H171,2)</f>
        <v>0</v>
      </c>
      <c r="K171" s="234" t="s">
        <v>146</v>
      </c>
      <c r="L171" s="41"/>
      <c r="M171" s="239" t="s">
        <v>1</v>
      </c>
      <c r="N171" s="240" t="s">
        <v>41</v>
      </c>
      <c r="O171" s="88"/>
      <c r="P171" s="241">
        <f>O171*H171</f>
        <v>0</v>
      </c>
      <c r="Q171" s="241">
        <v>0.00147</v>
      </c>
      <c r="R171" s="241">
        <f>Q171*H171</f>
        <v>0.0088199999999999997</v>
      </c>
      <c r="S171" s="241">
        <v>0</v>
      </c>
      <c r="T171" s="24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3" t="s">
        <v>147</v>
      </c>
      <c r="AT171" s="243" t="s">
        <v>142</v>
      </c>
      <c r="AU171" s="243" t="s">
        <v>86</v>
      </c>
      <c r="AY171" s="14" t="s">
        <v>139</v>
      </c>
      <c r="BE171" s="244">
        <f>IF(N171="základní",J171,0)</f>
        <v>0</v>
      </c>
      <c r="BF171" s="244">
        <f>IF(N171="snížená",J171,0)</f>
        <v>0</v>
      </c>
      <c r="BG171" s="244">
        <f>IF(N171="zákl. přenesená",J171,0)</f>
        <v>0</v>
      </c>
      <c r="BH171" s="244">
        <f>IF(N171="sníž. přenesená",J171,0)</f>
        <v>0</v>
      </c>
      <c r="BI171" s="244">
        <f>IF(N171="nulová",J171,0)</f>
        <v>0</v>
      </c>
      <c r="BJ171" s="14" t="s">
        <v>84</v>
      </c>
      <c r="BK171" s="244">
        <f>ROUND(I171*H171,2)</f>
        <v>0</v>
      </c>
      <c r="BL171" s="14" t="s">
        <v>147</v>
      </c>
      <c r="BM171" s="243" t="s">
        <v>640</v>
      </c>
    </row>
    <row r="172" s="2" customFormat="1" ht="24" customHeight="1">
      <c r="A172" s="35"/>
      <c r="B172" s="36"/>
      <c r="C172" s="232" t="s">
        <v>641</v>
      </c>
      <c r="D172" s="232" t="s">
        <v>142</v>
      </c>
      <c r="E172" s="233" t="s">
        <v>642</v>
      </c>
      <c r="F172" s="234" t="s">
        <v>643</v>
      </c>
      <c r="G172" s="235" t="s">
        <v>145</v>
      </c>
      <c r="H172" s="236">
        <v>10</v>
      </c>
      <c r="I172" s="237"/>
      <c r="J172" s="238">
        <f>ROUND(I172*H172,2)</f>
        <v>0</v>
      </c>
      <c r="K172" s="234" t="s">
        <v>146</v>
      </c>
      <c r="L172" s="41"/>
      <c r="M172" s="239" t="s">
        <v>1</v>
      </c>
      <c r="N172" s="240" t="s">
        <v>41</v>
      </c>
      <c r="O172" s="88"/>
      <c r="P172" s="241">
        <f>O172*H172</f>
        <v>0</v>
      </c>
      <c r="Q172" s="241">
        <v>0.0018500000000000001</v>
      </c>
      <c r="R172" s="241">
        <f>Q172*H172</f>
        <v>0.018500000000000003</v>
      </c>
      <c r="S172" s="241">
        <v>0</v>
      </c>
      <c r="T172" s="24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3" t="s">
        <v>147</v>
      </c>
      <c r="AT172" s="243" t="s">
        <v>142</v>
      </c>
      <c r="AU172" s="243" t="s">
        <v>86</v>
      </c>
      <c r="AY172" s="14" t="s">
        <v>139</v>
      </c>
      <c r="BE172" s="244">
        <f>IF(N172="základní",J172,0)</f>
        <v>0</v>
      </c>
      <c r="BF172" s="244">
        <f>IF(N172="snížená",J172,0)</f>
        <v>0</v>
      </c>
      <c r="BG172" s="244">
        <f>IF(N172="zákl. přenesená",J172,0)</f>
        <v>0</v>
      </c>
      <c r="BH172" s="244">
        <f>IF(N172="sníž. přenesená",J172,0)</f>
        <v>0</v>
      </c>
      <c r="BI172" s="244">
        <f>IF(N172="nulová",J172,0)</f>
        <v>0</v>
      </c>
      <c r="BJ172" s="14" t="s">
        <v>84</v>
      </c>
      <c r="BK172" s="244">
        <f>ROUND(I172*H172,2)</f>
        <v>0</v>
      </c>
      <c r="BL172" s="14" t="s">
        <v>147</v>
      </c>
      <c r="BM172" s="243" t="s">
        <v>644</v>
      </c>
    </row>
    <row r="173" s="2" customFormat="1" ht="24" customHeight="1">
      <c r="A173" s="35"/>
      <c r="B173" s="36"/>
      <c r="C173" s="232" t="s">
        <v>645</v>
      </c>
      <c r="D173" s="232" t="s">
        <v>142</v>
      </c>
      <c r="E173" s="233" t="s">
        <v>646</v>
      </c>
      <c r="F173" s="234" t="s">
        <v>647</v>
      </c>
      <c r="G173" s="235" t="s">
        <v>145</v>
      </c>
      <c r="H173" s="236">
        <v>2</v>
      </c>
      <c r="I173" s="237"/>
      <c r="J173" s="238">
        <f>ROUND(I173*H173,2)</f>
        <v>0</v>
      </c>
      <c r="K173" s="234" t="s">
        <v>146</v>
      </c>
      <c r="L173" s="41"/>
      <c r="M173" s="239" t="s">
        <v>1</v>
      </c>
      <c r="N173" s="240" t="s">
        <v>41</v>
      </c>
      <c r="O173" s="88"/>
      <c r="P173" s="241">
        <f>O173*H173</f>
        <v>0</v>
      </c>
      <c r="Q173" s="241">
        <v>0.00348</v>
      </c>
      <c r="R173" s="241">
        <f>Q173*H173</f>
        <v>0.00696</v>
      </c>
      <c r="S173" s="241">
        <v>0</v>
      </c>
      <c r="T173" s="24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3" t="s">
        <v>147</v>
      </c>
      <c r="AT173" s="243" t="s">
        <v>142</v>
      </c>
      <c r="AU173" s="243" t="s">
        <v>86</v>
      </c>
      <c r="AY173" s="14" t="s">
        <v>139</v>
      </c>
      <c r="BE173" s="244">
        <f>IF(N173="základní",J173,0)</f>
        <v>0</v>
      </c>
      <c r="BF173" s="244">
        <f>IF(N173="snížená",J173,0)</f>
        <v>0</v>
      </c>
      <c r="BG173" s="244">
        <f>IF(N173="zákl. přenesená",J173,0)</f>
        <v>0</v>
      </c>
      <c r="BH173" s="244">
        <f>IF(N173="sníž. přenesená",J173,0)</f>
        <v>0</v>
      </c>
      <c r="BI173" s="244">
        <f>IF(N173="nulová",J173,0)</f>
        <v>0</v>
      </c>
      <c r="BJ173" s="14" t="s">
        <v>84</v>
      </c>
      <c r="BK173" s="244">
        <f>ROUND(I173*H173,2)</f>
        <v>0</v>
      </c>
      <c r="BL173" s="14" t="s">
        <v>147</v>
      </c>
      <c r="BM173" s="243" t="s">
        <v>648</v>
      </c>
    </row>
    <row r="174" s="2" customFormat="1" ht="24" customHeight="1">
      <c r="A174" s="35"/>
      <c r="B174" s="36"/>
      <c r="C174" s="232" t="s">
        <v>649</v>
      </c>
      <c r="D174" s="232" t="s">
        <v>142</v>
      </c>
      <c r="E174" s="233" t="s">
        <v>650</v>
      </c>
      <c r="F174" s="234" t="s">
        <v>651</v>
      </c>
      <c r="G174" s="235" t="s">
        <v>145</v>
      </c>
      <c r="H174" s="236">
        <v>5</v>
      </c>
      <c r="I174" s="237"/>
      <c r="J174" s="238">
        <f>ROUND(I174*H174,2)</f>
        <v>0</v>
      </c>
      <c r="K174" s="234" t="s">
        <v>146</v>
      </c>
      <c r="L174" s="41"/>
      <c r="M174" s="239" t="s">
        <v>1</v>
      </c>
      <c r="N174" s="240" t="s">
        <v>41</v>
      </c>
      <c r="O174" s="88"/>
      <c r="P174" s="241">
        <f>O174*H174</f>
        <v>0</v>
      </c>
      <c r="Q174" s="241">
        <v>0.0049300000000000004</v>
      </c>
      <c r="R174" s="241">
        <f>Q174*H174</f>
        <v>0.024650000000000002</v>
      </c>
      <c r="S174" s="241">
        <v>0</v>
      </c>
      <c r="T174" s="24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3" t="s">
        <v>147</v>
      </c>
      <c r="AT174" s="243" t="s">
        <v>142</v>
      </c>
      <c r="AU174" s="243" t="s">
        <v>86</v>
      </c>
      <c r="AY174" s="14" t="s">
        <v>139</v>
      </c>
      <c r="BE174" s="244">
        <f>IF(N174="základní",J174,0)</f>
        <v>0</v>
      </c>
      <c r="BF174" s="244">
        <f>IF(N174="snížená",J174,0)</f>
        <v>0</v>
      </c>
      <c r="BG174" s="244">
        <f>IF(N174="zákl. přenesená",J174,0)</f>
        <v>0</v>
      </c>
      <c r="BH174" s="244">
        <f>IF(N174="sníž. přenesená",J174,0)</f>
        <v>0</v>
      </c>
      <c r="BI174" s="244">
        <f>IF(N174="nulová",J174,0)</f>
        <v>0</v>
      </c>
      <c r="BJ174" s="14" t="s">
        <v>84</v>
      </c>
      <c r="BK174" s="244">
        <f>ROUND(I174*H174,2)</f>
        <v>0</v>
      </c>
      <c r="BL174" s="14" t="s">
        <v>147</v>
      </c>
      <c r="BM174" s="243" t="s">
        <v>652</v>
      </c>
    </row>
    <row r="175" s="2" customFormat="1" ht="24" customHeight="1">
      <c r="A175" s="35"/>
      <c r="B175" s="36"/>
      <c r="C175" s="232" t="s">
        <v>653</v>
      </c>
      <c r="D175" s="232" t="s">
        <v>142</v>
      </c>
      <c r="E175" s="233" t="s">
        <v>654</v>
      </c>
      <c r="F175" s="234" t="s">
        <v>655</v>
      </c>
      <c r="G175" s="235" t="s">
        <v>145</v>
      </c>
      <c r="H175" s="236">
        <v>14</v>
      </c>
      <c r="I175" s="237"/>
      <c r="J175" s="238">
        <f>ROUND(I175*H175,2)</f>
        <v>0</v>
      </c>
      <c r="K175" s="234" t="s">
        <v>146</v>
      </c>
      <c r="L175" s="41"/>
      <c r="M175" s="239" t="s">
        <v>1</v>
      </c>
      <c r="N175" s="240" t="s">
        <v>41</v>
      </c>
      <c r="O175" s="88"/>
      <c r="P175" s="241">
        <f>O175*H175</f>
        <v>0</v>
      </c>
      <c r="Q175" s="241">
        <v>0.0088800000000000007</v>
      </c>
      <c r="R175" s="241">
        <f>Q175*H175</f>
        <v>0.12432000000000001</v>
      </c>
      <c r="S175" s="241">
        <v>0</v>
      </c>
      <c r="T175" s="24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3" t="s">
        <v>147</v>
      </c>
      <c r="AT175" s="243" t="s">
        <v>142</v>
      </c>
      <c r="AU175" s="243" t="s">
        <v>86</v>
      </c>
      <c r="AY175" s="14" t="s">
        <v>139</v>
      </c>
      <c r="BE175" s="244">
        <f>IF(N175="základní",J175,0)</f>
        <v>0</v>
      </c>
      <c r="BF175" s="244">
        <f>IF(N175="snížená",J175,0)</f>
        <v>0</v>
      </c>
      <c r="BG175" s="244">
        <f>IF(N175="zákl. přenesená",J175,0)</f>
        <v>0</v>
      </c>
      <c r="BH175" s="244">
        <f>IF(N175="sníž. přenesená",J175,0)</f>
        <v>0</v>
      </c>
      <c r="BI175" s="244">
        <f>IF(N175="nulová",J175,0)</f>
        <v>0</v>
      </c>
      <c r="BJ175" s="14" t="s">
        <v>84</v>
      </c>
      <c r="BK175" s="244">
        <f>ROUND(I175*H175,2)</f>
        <v>0</v>
      </c>
      <c r="BL175" s="14" t="s">
        <v>147</v>
      </c>
      <c r="BM175" s="243" t="s">
        <v>656</v>
      </c>
    </row>
    <row r="176" s="2" customFormat="1" ht="16.5" customHeight="1">
      <c r="A176" s="35"/>
      <c r="B176" s="36"/>
      <c r="C176" s="232" t="s">
        <v>657</v>
      </c>
      <c r="D176" s="232" t="s">
        <v>142</v>
      </c>
      <c r="E176" s="233" t="s">
        <v>658</v>
      </c>
      <c r="F176" s="234" t="s">
        <v>659</v>
      </c>
      <c r="G176" s="235" t="s">
        <v>166</v>
      </c>
      <c r="H176" s="236">
        <v>2</v>
      </c>
      <c r="I176" s="237"/>
      <c r="J176" s="238">
        <f>ROUND(I176*H176,2)</f>
        <v>0</v>
      </c>
      <c r="K176" s="234" t="s">
        <v>146</v>
      </c>
      <c r="L176" s="41"/>
      <c r="M176" s="239" t="s">
        <v>1</v>
      </c>
      <c r="N176" s="240" t="s">
        <v>41</v>
      </c>
      <c r="O176" s="88"/>
      <c r="P176" s="241">
        <f>O176*H176</f>
        <v>0</v>
      </c>
      <c r="Q176" s="241">
        <v>0.00149</v>
      </c>
      <c r="R176" s="241">
        <f>Q176*H176</f>
        <v>0.00298</v>
      </c>
      <c r="S176" s="241">
        <v>0</v>
      </c>
      <c r="T176" s="24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3" t="s">
        <v>147</v>
      </c>
      <c r="AT176" s="243" t="s">
        <v>142</v>
      </c>
      <c r="AU176" s="243" t="s">
        <v>86</v>
      </c>
      <c r="AY176" s="14" t="s">
        <v>139</v>
      </c>
      <c r="BE176" s="244">
        <f>IF(N176="základní",J176,0)</f>
        <v>0</v>
      </c>
      <c r="BF176" s="244">
        <f>IF(N176="snížená",J176,0)</f>
        <v>0</v>
      </c>
      <c r="BG176" s="244">
        <f>IF(N176="zákl. přenesená",J176,0)</f>
        <v>0</v>
      </c>
      <c r="BH176" s="244">
        <f>IF(N176="sníž. přenesená",J176,0)</f>
        <v>0</v>
      </c>
      <c r="BI176" s="244">
        <f>IF(N176="nulová",J176,0)</f>
        <v>0</v>
      </c>
      <c r="BJ176" s="14" t="s">
        <v>84</v>
      </c>
      <c r="BK176" s="244">
        <f>ROUND(I176*H176,2)</f>
        <v>0</v>
      </c>
      <c r="BL176" s="14" t="s">
        <v>147</v>
      </c>
      <c r="BM176" s="243" t="s">
        <v>660</v>
      </c>
    </row>
    <row r="177" s="2" customFormat="1" ht="16.5" customHeight="1">
      <c r="A177" s="35"/>
      <c r="B177" s="36"/>
      <c r="C177" s="232" t="s">
        <v>661</v>
      </c>
      <c r="D177" s="232" t="s">
        <v>142</v>
      </c>
      <c r="E177" s="233" t="s">
        <v>662</v>
      </c>
      <c r="F177" s="234" t="s">
        <v>663</v>
      </c>
      <c r="G177" s="235" t="s">
        <v>166</v>
      </c>
      <c r="H177" s="236">
        <v>2</v>
      </c>
      <c r="I177" s="237"/>
      <c r="J177" s="238">
        <f>ROUND(I177*H177,2)</f>
        <v>0</v>
      </c>
      <c r="K177" s="234" t="s">
        <v>146</v>
      </c>
      <c r="L177" s="41"/>
      <c r="M177" s="239" t="s">
        <v>1</v>
      </c>
      <c r="N177" s="240" t="s">
        <v>41</v>
      </c>
      <c r="O177" s="88"/>
      <c r="P177" s="241">
        <f>O177*H177</f>
        <v>0</v>
      </c>
      <c r="Q177" s="241">
        <v>0.0023700000000000001</v>
      </c>
      <c r="R177" s="241">
        <f>Q177*H177</f>
        <v>0.0047400000000000003</v>
      </c>
      <c r="S177" s="241">
        <v>0</v>
      </c>
      <c r="T177" s="24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3" t="s">
        <v>147</v>
      </c>
      <c r="AT177" s="243" t="s">
        <v>142</v>
      </c>
      <c r="AU177" s="243" t="s">
        <v>86</v>
      </c>
      <c r="AY177" s="14" t="s">
        <v>139</v>
      </c>
      <c r="BE177" s="244">
        <f>IF(N177="základní",J177,0)</f>
        <v>0</v>
      </c>
      <c r="BF177" s="244">
        <f>IF(N177="snížená",J177,0)</f>
        <v>0</v>
      </c>
      <c r="BG177" s="244">
        <f>IF(N177="zákl. přenesená",J177,0)</f>
        <v>0</v>
      </c>
      <c r="BH177" s="244">
        <f>IF(N177="sníž. přenesená",J177,0)</f>
        <v>0</v>
      </c>
      <c r="BI177" s="244">
        <f>IF(N177="nulová",J177,0)</f>
        <v>0</v>
      </c>
      <c r="BJ177" s="14" t="s">
        <v>84</v>
      </c>
      <c r="BK177" s="244">
        <f>ROUND(I177*H177,2)</f>
        <v>0</v>
      </c>
      <c r="BL177" s="14" t="s">
        <v>147</v>
      </c>
      <c r="BM177" s="243" t="s">
        <v>664</v>
      </c>
    </row>
    <row r="178" s="2" customFormat="1" ht="16.5" customHeight="1">
      <c r="A178" s="35"/>
      <c r="B178" s="36"/>
      <c r="C178" s="232" t="s">
        <v>665</v>
      </c>
      <c r="D178" s="232" t="s">
        <v>142</v>
      </c>
      <c r="E178" s="233" t="s">
        <v>666</v>
      </c>
      <c r="F178" s="234" t="s">
        <v>667</v>
      </c>
      <c r="G178" s="235" t="s">
        <v>145</v>
      </c>
      <c r="H178" s="236">
        <v>1.5</v>
      </c>
      <c r="I178" s="237"/>
      <c r="J178" s="238">
        <f>ROUND(I178*H178,2)</f>
        <v>0</v>
      </c>
      <c r="K178" s="234" t="s">
        <v>146</v>
      </c>
      <c r="L178" s="41"/>
      <c r="M178" s="239" t="s">
        <v>1</v>
      </c>
      <c r="N178" s="240" t="s">
        <v>41</v>
      </c>
      <c r="O178" s="88"/>
      <c r="P178" s="241">
        <f>O178*H178</f>
        <v>0</v>
      </c>
      <c r="Q178" s="241">
        <v>0.0037799999999999999</v>
      </c>
      <c r="R178" s="241">
        <f>Q178*H178</f>
        <v>0.0056699999999999997</v>
      </c>
      <c r="S178" s="241">
        <v>0</v>
      </c>
      <c r="T178" s="24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43" t="s">
        <v>147</v>
      </c>
      <c r="AT178" s="243" t="s">
        <v>142</v>
      </c>
      <c r="AU178" s="243" t="s">
        <v>86</v>
      </c>
      <c r="AY178" s="14" t="s">
        <v>139</v>
      </c>
      <c r="BE178" s="244">
        <f>IF(N178="základní",J178,0)</f>
        <v>0</v>
      </c>
      <c r="BF178" s="244">
        <f>IF(N178="snížená",J178,0)</f>
        <v>0</v>
      </c>
      <c r="BG178" s="244">
        <f>IF(N178="zákl. přenesená",J178,0)</f>
        <v>0</v>
      </c>
      <c r="BH178" s="244">
        <f>IF(N178="sníž. přenesená",J178,0)</f>
        <v>0</v>
      </c>
      <c r="BI178" s="244">
        <f>IF(N178="nulová",J178,0)</f>
        <v>0</v>
      </c>
      <c r="BJ178" s="14" t="s">
        <v>84</v>
      </c>
      <c r="BK178" s="244">
        <f>ROUND(I178*H178,2)</f>
        <v>0</v>
      </c>
      <c r="BL178" s="14" t="s">
        <v>147</v>
      </c>
      <c r="BM178" s="243" t="s">
        <v>668</v>
      </c>
    </row>
    <row r="179" s="2" customFormat="1" ht="16.5" customHeight="1">
      <c r="A179" s="35"/>
      <c r="B179" s="36"/>
      <c r="C179" s="232" t="s">
        <v>669</v>
      </c>
      <c r="D179" s="232" t="s">
        <v>142</v>
      </c>
      <c r="E179" s="233" t="s">
        <v>670</v>
      </c>
      <c r="F179" s="234" t="s">
        <v>671</v>
      </c>
      <c r="G179" s="235" t="s">
        <v>145</v>
      </c>
      <c r="H179" s="236">
        <v>1.5</v>
      </c>
      <c r="I179" s="237"/>
      <c r="J179" s="238">
        <f>ROUND(I179*H179,2)</f>
        <v>0</v>
      </c>
      <c r="K179" s="234" t="s">
        <v>146</v>
      </c>
      <c r="L179" s="41"/>
      <c r="M179" s="239" t="s">
        <v>1</v>
      </c>
      <c r="N179" s="240" t="s">
        <v>41</v>
      </c>
      <c r="O179" s="88"/>
      <c r="P179" s="241">
        <f>O179*H179</f>
        <v>0</v>
      </c>
      <c r="Q179" s="241">
        <v>0.01171</v>
      </c>
      <c r="R179" s="241">
        <f>Q179*H179</f>
        <v>0.017565000000000001</v>
      </c>
      <c r="S179" s="241">
        <v>0</v>
      </c>
      <c r="T179" s="24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3" t="s">
        <v>147</v>
      </c>
      <c r="AT179" s="243" t="s">
        <v>142</v>
      </c>
      <c r="AU179" s="243" t="s">
        <v>86</v>
      </c>
      <c r="AY179" s="14" t="s">
        <v>139</v>
      </c>
      <c r="BE179" s="244">
        <f>IF(N179="základní",J179,0)</f>
        <v>0</v>
      </c>
      <c r="BF179" s="244">
        <f>IF(N179="snížená",J179,0)</f>
        <v>0</v>
      </c>
      <c r="BG179" s="244">
        <f>IF(N179="zákl. přenesená",J179,0)</f>
        <v>0</v>
      </c>
      <c r="BH179" s="244">
        <f>IF(N179="sníž. přenesená",J179,0)</f>
        <v>0</v>
      </c>
      <c r="BI179" s="244">
        <f>IF(N179="nulová",J179,0)</f>
        <v>0</v>
      </c>
      <c r="BJ179" s="14" t="s">
        <v>84</v>
      </c>
      <c r="BK179" s="244">
        <f>ROUND(I179*H179,2)</f>
        <v>0</v>
      </c>
      <c r="BL179" s="14" t="s">
        <v>147</v>
      </c>
      <c r="BM179" s="243" t="s">
        <v>672</v>
      </c>
    </row>
    <row r="180" s="2" customFormat="1" ht="16.5" customHeight="1">
      <c r="A180" s="35"/>
      <c r="B180" s="36"/>
      <c r="C180" s="232" t="s">
        <v>673</v>
      </c>
      <c r="D180" s="232" t="s">
        <v>142</v>
      </c>
      <c r="E180" s="233" t="s">
        <v>361</v>
      </c>
      <c r="F180" s="234" t="s">
        <v>362</v>
      </c>
      <c r="G180" s="235" t="s">
        <v>166</v>
      </c>
      <c r="H180" s="236">
        <v>2</v>
      </c>
      <c r="I180" s="237"/>
      <c r="J180" s="238">
        <f>ROUND(I180*H180,2)</f>
        <v>0</v>
      </c>
      <c r="K180" s="234" t="s">
        <v>146</v>
      </c>
      <c r="L180" s="41"/>
      <c r="M180" s="239" t="s">
        <v>1</v>
      </c>
      <c r="N180" s="240" t="s">
        <v>41</v>
      </c>
      <c r="O180" s="88"/>
      <c r="P180" s="241">
        <f>O180*H180</f>
        <v>0</v>
      </c>
      <c r="Q180" s="241">
        <v>0</v>
      </c>
      <c r="R180" s="241">
        <f>Q180*H180</f>
        <v>0</v>
      </c>
      <c r="S180" s="241">
        <v>0</v>
      </c>
      <c r="T180" s="24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3" t="s">
        <v>147</v>
      </c>
      <c r="AT180" s="243" t="s">
        <v>142</v>
      </c>
      <c r="AU180" s="243" t="s">
        <v>86</v>
      </c>
      <c r="AY180" s="14" t="s">
        <v>139</v>
      </c>
      <c r="BE180" s="244">
        <f>IF(N180="základní",J180,0)</f>
        <v>0</v>
      </c>
      <c r="BF180" s="244">
        <f>IF(N180="snížená",J180,0)</f>
        <v>0</v>
      </c>
      <c r="BG180" s="244">
        <f>IF(N180="zákl. přenesená",J180,0)</f>
        <v>0</v>
      </c>
      <c r="BH180" s="244">
        <f>IF(N180="sníž. přenesená",J180,0)</f>
        <v>0</v>
      </c>
      <c r="BI180" s="244">
        <f>IF(N180="nulová",J180,0)</f>
        <v>0</v>
      </c>
      <c r="BJ180" s="14" t="s">
        <v>84</v>
      </c>
      <c r="BK180" s="244">
        <f>ROUND(I180*H180,2)</f>
        <v>0</v>
      </c>
      <c r="BL180" s="14" t="s">
        <v>147</v>
      </c>
      <c r="BM180" s="243" t="s">
        <v>674</v>
      </c>
    </row>
    <row r="181" s="2" customFormat="1" ht="16.5" customHeight="1">
      <c r="A181" s="35"/>
      <c r="B181" s="36"/>
      <c r="C181" s="232" t="s">
        <v>675</v>
      </c>
      <c r="D181" s="232" t="s">
        <v>142</v>
      </c>
      <c r="E181" s="233" t="s">
        <v>364</v>
      </c>
      <c r="F181" s="234" t="s">
        <v>365</v>
      </c>
      <c r="G181" s="235" t="s">
        <v>145</v>
      </c>
      <c r="H181" s="236">
        <v>40</v>
      </c>
      <c r="I181" s="237"/>
      <c r="J181" s="238">
        <f>ROUND(I181*H181,2)</f>
        <v>0</v>
      </c>
      <c r="K181" s="234" t="s">
        <v>146</v>
      </c>
      <c r="L181" s="41"/>
      <c r="M181" s="239" t="s">
        <v>1</v>
      </c>
      <c r="N181" s="240" t="s">
        <v>41</v>
      </c>
      <c r="O181" s="88"/>
      <c r="P181" s="241">
        <f>O181*H181</f>
        <v>0</v>
      </c>
      <c r="Q181" s="241">
        <v>0</v>
      </c>
      <c r="R181" s="241">
        <f>Q181*H181</f>
        <v>0</v>
      </c>
      <c r="S181" s="241">
        <v>0</v>
      </c>
      <c r="T181" s="24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43" t="s">
        <v>147</v>
      </c>
      <c r="AT181" s="243" t="s">
        <v>142</v>
      </c>
      <c r="AU181" s="243" t="s">
        <v>86</v>
      </c>
      <c r="AY181" s="14" t="s">
        <v>139</v>
      </c>
      <c r="BE181" s="244">
        <f>IF(N181="základní",J181,0)</f>
        <v>0</v>
      </c>
      <c r="BF181" s="244">
        <f>IF(N181="snížená",J181,0)</f>
        <v>0</v>
      </c>
      <c r="BG181" s="244">
        <f>IF(N181="zákl. přenesená",J181,0)</f>
        <v>0</v>
      </c>
      <c r="BH181" s="244">
        <f>IF(N181="sníž. přenesená",J181,0)</f>
        <v>0</v>
      </c>
      <c r="BI181" s="244">
        <f>IF(N181="nulová",J181,0)</f>
        <v>0</v>
      </c>
      <c r="BJ181" s="14" t="s">
        <v>84</v>
      </c>
      <c r="BK181" s="244">
        <f>ROUND(I181*H181,2)</f>
        <v>0</v>
      </c>
      <c r="BL181" s="14" t="s">
        <v>147</v>
      </c>
      <c r="BM181" s="243" t="s">
        <v>676</v>
      </c>
    </row>
    <row r="182" s="2" customFormat="1" ht="16.5" customHeight="1">
      <c r="A182" s="35"/>
      <c r="B182" s="36"/>
      <c r="C182" s="232" t="s">
        <v>677</v>
      </c>
      <c r="D182" s="232" t="s">
        <v>142</v>
      </c>
      <c r="E182" s="233" t="s">
        <v>367</v>
      </c>
      <c r="F182" s="234" t="s">
        <v>368</v>
      </c>
      <c r="G182" s="235" t="s">
        <v>166</v>
      </c>
      <c r="H182" s="236">
        <v>1</v>
      </c>
      <c r="I182" s="237"/>
      <c r="J182" s="238">
        <f>ROUND(I182*H182,2)</f>
        <v>0</v>
      </c>
      <c r="K182" s="234" t="s">
        <v>146</v>
      </c>
      <c r="L182" s="41"/>
      <c r="M182" s="239" t="s">
        <v>1</v>
      </c>
      <c r="N182" s="240" t="s">
        <v>41</v>
      </c>
      <c r="O182" s="88"/>
      <c r="P182" s="241">
        <f>O182*H182</f>
        <v>0</v>
      </c>
      <c r="Q182" s="241">
        <v>0</v>
      </c>
      <c r="R182" s="241">
        <f>Q182*H182</f>
        <v>0</v>
      </c>
      <c r="S182" s="241">
        <v>0</v>
      </c>
      <c r="T182" s="24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43" t="s">
        <v>147</v>
      </c>
      <c r="AT182" s="243" t="s">
        <v>142</v>
      </c>
      <c r="AU182" s="243" t="s">
        <v>86</v>
      </c>
      <c r="AY182" s="14" t="s">
        <v>139</v>
      </c>
      <c r="BE182" s="244">
        <f>IF(N182="základní",J182,0)</f>
        <v>0</v>
      </c>
      <c r="BF182" s="244">
        <f>IF(N182="snížená",J182,0)</f>
        <v>0</v>
      </c>
      <c r="BG182" s="244">
        <f>IF(N182="zákl. přenesená",J182,0)</f>
        <v>0</v>
      </c>
      <c r="BH182" s="244">
        <f>IF(N182="sníž. přenesená",J182,0)</f>
        <v>0</v>
      </c>
      <c r="BI182" s="244">
        <f>IF(N182="nulová",J182,0)</f>
        <v>0</v>
      </c>
      <c r="BJ182" s="14" t="s">
        <v>84</v>
      </c>
      <c r="BK182" s="244">
        <f>ROUND(I182*H182,2)</f>
        <v>0</v>
      </c>
      <c r="BL182" s="14" t="s">
        <v>147</v>
      </c>
      <c r="BM182" s="243" t="s">
        <v>678</v>
      </c>
    </row>
    <row r="183" s="2" customFormat="1" ht="16.5" customHeight="1">
      <c r="A183" s="35"/>
      <c r="B183" s="36"/>
      <c r="C183" s="232" t="s">
        <v>679</v>
      </c>
      <c r="D183" s="232" t="s">
        <v>142</v>
      </c>
      <c r="E183" s="233" t="s">
        <v>680</v>
      </c>
      <c r="F183" s="234" t="s">
        <v>681</v>
      </c>
      <c r="G183" s="235" t="s">
        <v>166</v>
      </c>
      <c r="H183" s="236">
        <v>2</v>
      </c>
      <c r="I183" s="237"/>
      <c r="J183" s="238">
        <f>ROUND(I183*H183,2)</f>
        <v>0</v>
      </c>
      <c r="K183" s="234" t="s">
        <v>146</v>
      </c>
      <c r="L183" s="41"/>
      <c r="M183" s="239" t="s">
        <v>1</v>
      </c>
      <c r="N183" s="240" t="s">
        <v>41</v>
      </c>
      <c r="O183" s="88"/>
      <c r="P183" s="241">
        <f>O183*H183</f>
        <v>0</v>
      </c>
      <c r="Q183" s="241">
        <v>0.00025000000000000001</v>
      </c>
      <c r="R183" s="241">
        <f>Q183*H183</f>
        <v>0.00050000000000000001</v>
      </c>
      <c r="S183" s="241">
        <v>0</v>
      </c>
      <c r="T183" s="24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43" t="s">
        <v>147</v>
      </c>
      <c r="AT183" s="243" t="s">
        <v>142</v>
      </c>
      <c r="AU183" s="243" t="s">
        <v>86</v>
      </c>
      <c r="AY183" s="14" t="s">
        <v>139</v>
      </c>
      <c r="BE183" s="244">
        <f>IF(N183="základní",J183,0)</f>
        <v>0</v>
      </c>
      <c r="BF183" s="244">
        <f>IF(N183="snížená",J183,0)</f>
        <v>0</v>
      </c>
      <c r="BG183" s="244">
        <f>IF(N183="zákl. přenesená",J183,0)</f>
        <v>0</v>
      </c>
      <c r="BH183" s="244">
        <f>IF(N183="sníž. přenesená",J183,0)</f>
        <v>0</v>
      </c>
      <c r="BI183" s="244">
        <f>IF(N183="nulová",J183,0)</f>
        <v>0</v>
      </c>
      <c r="BJ183" s="14" t="s">
        <v>84</v>
      </c>
      <c r="BK183" s="244">
        <f>ROUND(I183*H183,2)</f>
        <v>0</v>
      </c>
      <c r="BL183" s="14" t="s">
        <v>147</v>
      </c>
      <c r="BM183" s="243" t="s">
        <v>682</v>
      </c>
    </row>
    <row r="184" s="2" customFormat="1" ht="24" customHeight="1">
      <c r="A184" s="35"/>
      <c r="B184" s="36"/>
      <c r="C184" s="232" t="s">
        <v>683</v>
      </c>
      <c r="D184" s="232" t="s">
        <v>142</v>
      </c>
      <c r="E184" s="233" t="s">
        <v>684</v>
      </c>
      <c r="F184" s="234" t="s">
        <v>685</v>
      </c>
      <c r="G184" s="235" t="s">
        <v>239</v>
      </c>
      <c r="H184" s="236">
        <v>1</v>
      </c>
      <c r="I184" s="237"/>
      <c r="J184" s="238">
        <f>ROUND(I184*H184,2)</f>
        <v>0</v>
      </c>
      <c r="K184" s="234" t="s">
        <v>146</v>
      </c>
      <c r="L184" s="41"/>
      <c r="M184" s="239" t="s">
        <v>1</v>
      </c>
      <c r="N184" s="240" t="s">
        <v>41</v>
      </c>
      <c r="O184" s="88"/>
      <c r="P184" s="241">
        <f>O184*H184</f>
        <v>0</v>
      </c>
      <c r="Q184" s="241">
        <v>0.016799999999999999</v>
      </c>
      <c r="R184" s="241">
        <f>Q184*H184</f>
        <v>0.016799999999999999</v>
      </c>
      <c r="S184" s="241">
        <v>0</v>
      </c>
      <c r="T184" s="24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43" t="s">
        <v>147</v>
      </c>
      <c r="AT184" s="243" t="s">
        <v>142</v>
      </c>
      <c r="AU184" s="243" t="s">
        <v>86</v>
      </c>
      <c r="AY184" s="14" t="s">
        <v>139</v>
      </c>
      <c r="BE184" s="244">
        <f>IF(N184="základní",J184,0)</f>
        <v>0</v>
      </c>
      <c r="BF184" s="244">
        <f>IF(N184="snížená",J184,0)</f>
        <v>0</v>
      </c>
      <c r="BG184" s="244">
        <f>IF(N184="zákl. přenesená",J184,0)</f>
        <v>0</v>
      </c>
      <c r="BH184" s="244">
        <f>IF(N184="sníž. přenesená",J184,0)</f>
        <v>0</v>
      </c>
      <c r="BI184" s="244">
        <f>IF(N184="nulová",J184,0)</f>
        <v>0</v>
      </c>
      <c r="BJ184" s="14" t="s">
        <v>84</v>
      </c>
      <c r="BK184" s="244">
        <f>ROUND(I184*H184,2)</f>
        <v>0</v>
      </c>
      <c r="BL184" s="14" t="s">
        <v>147</v>
      </c>
      <c r="BM184" s="243" t="s">
        <v>686</v>
      </c>
    </row>
    <row r="185" s="2" customFormat="1">
      <c r="A185" s="35"/>
      <c r="B185" s="36"/>
      <c r="C185" s="37"/>
      <c r="D185" s="245" t="s">
        <v>331</v>
      </c>
      <c r="E185" s="37"/>
      <c r="F185" s="246" t="s">
        <v>687</v>
      </c>
      <c r="G185" s="37"/>
      <c r="H185" s="37"/>
      <c r="I185" s="141"/>
      <c r="J185" s="37"/>
      <c r="K185" s="37"/>
      <c r="L185" s="41"/>
      <c r="M185" s="251"/>
      <c r="N185" s="252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331</v>
      </c>
      <c r="AU185" s="14" t="s">
        <v>86</v>
      </c>
    </row>
    <row r="186" s="2" customFormat="1" ht="16.5" customHeight="1">
      <c r="A186" s="35"/>
      <c r="B186" s="36"/>
      <c r="C186" s="232" t="s">
        <v>688</v>
      </c>
      <c r="D186" s="232" t="s">
        <v>142</v>
      </c>
      <c r="E186" s="233" t="s">
        <v>689</v>
      </c>
      <c r="F186" s="234" t="s">
        <v>690</v>
      </c>
      <c r="G186" s="235" t="s">
        <v>166</v>
      </c>
      <c r="H186" s="236">
        <v>2</v>
      </c>
      <c r="I186" s="237"/>
      <c r="J186" s="238">
        <f>ROUND(I186*H186,2)</f>
        <v>0</v>
      </c>
      <c r="K186" s="234" t="s">
        <v>146</v>
      </c>
      <c r="L186" s="41"/>
      <c r="M186" s="239" t="s">
        <v>1</v>
      </c>
      <c r="N186" s="240" t="s">
        <v>41</v>
      </c>
      <c r="O186" s="88"/>
      <c r="P186" s="241">
        <f>O186*H186</f>
        <v>0</v>
      </c>
      <c r="Q186" s="241">
        <v>0.00020000000000000001</v>
      </c>
      <c r="R186" s="241">
        <f>Q186*H186</f>
        <v>0.00040000000000000002</v>
      </c>
      <c r="S186" s="241">
        <v>0</v>
      </c>
      <c r="T186" s="24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43" t="s">
        <v>147</v>
      </c>
      <c r="AT186" s="243" t="s">
        <v>142</v>
      </c>
      <c r="AU186" s="243" t="s">
        <v>86</v>
      </c>
      <c r="AY186" s="14" t="s">
        <v>139</v>
      </c>
      <c r="BE186" s="244">
        <f>IF(N186="základní",J186,0)</f>
        <v>0</v>
      </c>
      <c r="BF186" s="244">
        <f>IF(N186="snížená",J186,0)</f>
        <v>0</v>
      </c>
      <c r="BG186" s="244">
        <f>IF(N186="zákl. přenesená",J186,0)</f>
        <v>0</v>
      </c>
      <c r="BH186" s="244">
        <f>IF(N186="sníž. přenesená",J186,0)</f>
        <v>0</v>
      </c>
      <c r="BI186" s="244">
        <f>IF(N186="nulová",J186,0)</f>
        <v>0</v>
      </c>
      <c r="BJ186" s="14" t="s">
        <v>84</v>
      </c>
      <c r="BK186" s="244">
        <f>ROUND(I186*H186,2)</f>
        <v>0</v>
      </c>
      <c r="BL186" s="14" t="s">
        <v>147</v>
      </c>
      <c r="BM186" s="243" t="s">
        <v>691</v>
      </c>
    </row>
    <row r="187" s="2" customFormat="1" ht="24" customHeight="1">
      <c r="A187" s="35"/>
      <c r="B187" s="36"/>
      <c r="C187" s="232" t="s">
        <v>692</v>
      </c>
      <c r="D187" s="232" t="s">
        <v>142</v>
      </c>
      <c r="E187" s="233" t="s">
        <v>693</v>
      </c>
      <c r="F187" s="234" t="s">
        <v>694</v>
      </c>
      <c r="G187" s="235" t="s">
        <v>166</v>
      </c>
      <c r="H187" s="236">
        <v>4</v>
      </c>
      <c r="I187" s="237"/>
      <c r="J187" s="238">
        <f>ROUND(I187*H187,2)</f>
        <v>0</v>
      </c>
      <c r="K187" s="234" t="s">
        <v>146</v>
      </c>
      <c r="L187" s="41"/>
      <c r="M187" s="239" t="s">
        <v>1</v>
      </c>
      <c r="N187" s="240" t="s">
        <v>41</v>
      </c>
      <c r="O187" s="88"/>
      <c r="P187" s="241">
        <f>O187*H187</f>
        <v>0</v>
      </c>
      <c r="Q187" s="241">
        <v>0.00024000000000000001</v>
      </c>
      <c r="R187" s="241">
        <f>Q187*H187</f>
        <v>0.00096000000000000002</v>
      </c>
      <c r="S187" s="241">
        <v>0</v>
      </c>
      <c r="T187" s="242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43" t="s">
        <v>147</v>
      </c>
      <c r="AT187" s="243" t="s">
        <v>142</v>
      </c>
      <c r="AU187" s="243" t="s">
        <v>86</v>
      </c>
      <c r="AY187" s="14" t="s">
        <v>139</v>
      </c>
      <c r="BE187" s="244">
        <f>IF(N187="základní",J187,0)</f>
        <v>0</v>
      </c>
      <c r="BF187" s="244">
        <f>IF(N187="snížená",J187,0)</f>
        <v>0</v>
      </c>
      <c r="BG187" s="244">
        <f>IF(N187="zákl. přenesená",J187,0)</f>
        <v>0</v>
      </c>
      <c r="BH187" s="244">
        <f>IF(N187="sníž. přenesená",J187,0)</f>
        <v>0</v>
      </c>
      <c r="BI187" s="244">
        <f>IF(N187="nulová",J187,0)</f>
        <v>0</v>
      </c>
      <c r="BJ187" s="14" t="s">
        <v>84</v>
      </c>
      <c r="BK187" s="244">
        <f>ROUND(I187*H187,2)</f>
        <v>0</v>
      </c>
      <c r="BL187" s="14" t="s">
        <v>147</v>
      </c>
      <c r="BM187" s="243" t="s">
        <v>695</v>
      </c>
    </row>
    <row r="188" s="2" customFormat="1" ht="24" customHeight="1">
      <c r="A188" s="35"/>
      <c r="B188" s="36"/>
      <c r="C188" s="232" t="s">
        <v>696</v>
      </c>
      <c r="D188" s="232" t="s">
        <v>142</v>
      </c>
      <c r="E188" s="233" t="s">
        <v>697</v>
      </c>
      <c r="F188" s="234" t="s">
        <v>698</v>
      </c>
      <c r="G188" s="235" t="s">
        <v>166</v>
      </c>
      <c r="H188" s="236">
        <v>4</v>
      </c>
      <c r="I188" s="237"/>
      <c r="J188" s="238">
        <f>ROUND(I188*H188,2)</f>
        <v>0</v>
      </c>
      <c r="K188" s="234" t="s">
        <v>146</v>
      </c>
      <c r="L188" s="41"/>
      <c r="M188" s="239" t="s">
        <v>1</v>
      </c>
      <c r="N188" s="240" t="s">
        <v>41</v>
      </c>
      <c r="O188" s="88"/>
      <c r="P188" s="241">
        <f>O188*H188</f>
        <v>0</v>
      </c>
      <c r="Q188" s="241">
        <v>0.0020799999999999998</v>
      </c>
      <c r="R188" s="241">
        <f>Q188*H188</f>
        <v>0.0083199999999999993</v>
      </c>
      <c r="S188" s="241">
        <v>0</v>
      </c>
      <c r="T188" s="24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43" t="s">
        <v>147</v>
      </c>
      <c r="AT188" s="243" t="s">
        <v>142</v>
      </c>
      <c r="AU188" s="243" t="s">
        <v>86</v>
      </c>
      <c r="AY188" s="14" t="s">
        <v>139</v>
      </c>
      <c r="BE188" s="244">
        <f>IF(N188="základní",J188,0)</f>
        <v>0</v>
      </c>
      <c r="BF188" s="244">
        <f>IF(N188="snížená",J188,0)</f>
        <v>0</v>
      </c>
      <c r="BG188" s="244">
        <f>IF(N188="zákl. přenesená",J188,0)</f>
        <v>0</v>
      </c>
      <c r="BH188" s="244">
        <f>IF(N188="sníž. přenesená",J188,0)</f>
        <v>0</v>
      </c>
      <c r="BI188" s="244">
        <f>IF(N188="nulová",J188,0)</f>
        <v>0</v>
      </c>
      <c r="BJ188" s="14" t="s">
        <v>84</v>
      </c>
      <c r="BK188" s="244">
        <f>ROUND(I188*H188,2)</f>
        <v>0</v>
      </c>
      <c r="BL188" s="14" t="s">
        <v>147</v>
      </c>
      <c r="BM188" s="243" t="s">
        <v>699</v>
      </c>
    </row>
    <row r="189" s="2" customFormat="1" ht="16.5" customHeight="1">
      <c r="A189" s="35"/>
      <c r="B189" s="36"/>
      <c r="C189" s="232" t="s">
        <v>700</v>
      </c>
      <c r="D189" s="232" t="s">
        <v>142</v>
      </c>
      <c r="E189" s="233" t="s">
        <v>701</v>
      </c>
      <c r="F189" s="234" t="s">
        <v>702</v>
      </c>
      <c r="G189" s="235" t="s">
        <v>166</v>
      </c>
      <c r="H189" s="236">
        <v>2</v>
      </c>
      <c r="I189" s="237"/>
      <c r="J189" s="238">
        <f>ROUND(I189*H189,2)</f>
        <v>0</v>
      </c>
      <c r="K189" s="234" t="s">
        <v>1</v>
      </c>
      <c r="L189" s="41"/>
      <c r="M189" s="239" t="s">
        <v>1</v>
      </c>
      <c r="N189" s="240" t="s">
        <v>41</v>
      </c>
      <c r="O189" s="88"/>
      <c r="P189" s="241">
        <f>O189*H189</f>
        <v>0</v>
      </c>
      <c r="Q189" s="241">
        <v>0.00147</v>
      </c>
      <c r="R189" s="241">
        <f>Q189*H189</f>
        <v>0.0029399999999999999</v>
      </c>
      <c r="S189" s="241">
        <v>0</v>
      </c>
      <c r="T189" s="242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43" t="s">
        <v>147</v>
      </c>
      <c r="AT189" s="243" t="s">
        <v>142</v>
      </c>
      <c r="AU189" s="243" t="s">
        <v>86</v>
      </c>
      <c r="AY189" s="14" t="s">
        <v>139</v>
      </c>
      <c r="BE189" s="244">
        <f>IF(N189="základní",J189,0)</f>
        <v>0</v>
      </c>
      <c r="BF189" s="244">
        <f>IF(N189="snížená",J189,0)</f>
        <v>0</v>
      </c>
      <c r="BG189" s="244">
        <f>IF(N189="zákl. přenesená",J189,0)</f>
        <v>0</v>
      </c>
      <c r="BH189" s="244">
        <f>IF(N189="sníž. přenesená",J189,0)</f>
        <v>0</v>
      </c>
      <c r="BI189" s="244">
        <f>IF(N189="nulová",J189,0)</f>
        <v>0</v>
      </c>
      <c r="BJ189" s="14" t="s">
        <v>84</v>
      </c>
      <c r="BK189" s="244">
        <f>ROUND(I189*H189,2)</f>
        <v>0</v>
      </c>
      <c r="BL189" s="14" t="s">
        <v>147</v>
      </c>
      <c r="BM189" s="243" t="s">
        <v>703</v>
      </c>
    </row>
    <row r="190" s="2" customFormat="1" ht="16.5" customHeight="1">
      <c r="A190" s="35"/>
      <c r="B190" s="36"/>
      <c r="C190" s="257" t="s">
        <v>704</v>
      </c>
      <c r="D190" s="257" t="s">
        <v>512</v>
      </c>
      <c r="E190" s="258" t="s">
        <v>705</v>
      </c>
      <c r="F190" s="259" t="s">
        <v>706</v>
      </c>
      <c r="G190" s="260" t="s">
        <v>627</v>
      </c>
      <c r="H190" s="261">
        <v>2</v>
      </c>
      <c r="I190" s="262"/>
      <c r="J190" s="263">
        <f>ROUND(I190*H190,2)</f>
        <v>0</v>
      </c>
      <c r="K190" s="259" t="s">
        <v>1</v>
      </c>
      <c r="L190" s="264"/>
      <c r="M190" s="265" t="s">
        <v>1</v>
      </c>
      <c r="N190" s="266" t="s">
        <v>41</v>
      </c>
      <c r="O190" s="88"/>
      <c r="P190" s="241">
        <f>O190*H190</f>
        <v>0</v>
      </c>
      <c r="Q190" s="241">
        <v>0</v>
      </c>
      <c r="R190" s="241">
        <f>Q190*H190</f>
        <v>0</v>
      </c>
      <c r="S190" s="241">
        <v>0</v>
      </c>
      <c r="T190" s="24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43" t="s">
        <v>281</v>
      </c>
      <c r="AT190" s="243" t="s">
        <v>512</v>
      </c>
      <c r="AU190" s="243" t="s">
        <v>86</v>
      </c>
      <c r="AY190" s="14" t="s">
        <v>139</v>
      </c>
      <c r="BE190" s="244">
        <f>IF(N190="základní",J190,0)</f>
        <v>0</v>
      </c>
      <c r="BF190" s="244">
        <f>IF(N190="snížená",J190,0)</f>
        <v>0</v>
      </c>
      <c r="BG190" s="244">
        <f>IF(N190="zákl. přenesená",J190,0)</f>
        <v>0</v>
      </c>
      <c r="BH190" s="244">
        <f>IF(N190="sníž. přenesená",J190,0)</f>
        <v>0</v>
      </c>
      <c r="BI190" s="244">
        <f>IF(N190="nulová",J190,0)</f>
        <v>0</v>
      </c>
      <c r="BJ190" s="14" t="s">
        <v>84</v>
      </c>
      <c r="BK190" s="244">
        <f>ROUND(I190*H190,2)</f>
        <v>0</v>
      </c>
      <c r="BL190" s="14" t="s">
        <v>147</v>
      </c>
      <c r="BM190" s="243" t="s">
        <v>707</v>
      </c>
    </row>
    <row r="191" s="2" customFormat="1" ht="16.5" customHeight="1">
      <c r="A191" s="35"/>
      <c r="B191" s="36"/>
      <c r="C191" s="257" t="s">
        <v>708</v>
      </c>
      <c r="D191" s="257" t="s">
        <v>512</v>
      </c>
      <c r="E191" s="258" t="s">
        <v>709</v>
      </c>
      <c r="F191" s="259" t="s">
        <v>710</v>
      </c>
      <c r="G191" s="260" t="s">
        <v>627</v>
      </c>
      <c r="H191" s="261">
        <v>1</v>
      </c>
      <c r="I191" s="262"/>
      <c r="J191" s="263">
        <f>ROUND(I191*H191,2)</f>
        <v>0</v>
      </c>
      <c r="K191" s="259" t="s">
        <v>1</v>
      </c>
      <c r="L191" s="264"/>
      <c r="M191" s="265" t="s">
        <v>1</v>
      </c>
      <c r="N191" s="266" t="s">
        <v>41</v>
      </c>
      <c r="O191" s="88"/>
      <c r="P191" s="241">
        <f>O191*H191</f>
        <v>0</v>
      </c>
      <c r="Q191" s="241">
        <v>0</v>
      </c>
      <c r="R191" s="241">
        <f>Q191*H191</f>
        <v>0</v>
      </c>
      <c r="S191" s="241">
        <v>0</v>
      </c>
      <c r="T191" s="24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43" t="s">
        <v>281</v>
      </c>
      <c r="AT191" s="243" t="s">
        <v>512</v>
      </c>
      <c r="AU191" s="243" t="s">
        <v>86</v>
      </c>
      <c r="AY191" s="14" t="s">
        <v>139</v>
      </c>
      <c r="BE191" s="244">
        <f>IF(N191="základní",J191,0)</f>
        <v>0</v>
      </c>
      <c r="BF191" s="244">
        <f>IF(N191="snížená",J191,0)</f>
        <v>0</v>
      </c>
      <c r="BG191" s="244">
        <f>IF(N191="zákl. přenesená",J191,0)</f>
        <v>0</v>
      </c>
      <c r="BH191" s="244">
        <f>IF(N191="sníž. přenesená",J191,0)</f>
        <v>0</v>
      </c>
      <c r="BI191" s="244">
        <f>IF(N191="nulová",J191,0)</f>
        <v>0</v>
      </c>
      <c r="BJ191" s="14" t="s">
        <v>84</v>
      </c>
      <c r="BK191" s="244">
        <f>ROUND(I191*H191,2)</f>
        <v>0</v>
      </c>
      <c r="BL191" s="14" t="s">
        <v>147</v>
      </c>
      <c r="BM191" s="243" t="s">
        <v>711</v>
      </c>
    </row>
    <row r="192" s="2" customFormat="1">
      <c r="A192" s="35"/>
      <c r="B192" s="36"/>
      <c r="C192" s="37"/>
      <c r="D192" s="245" t="s">
        <v>331</v>
      </c>
      <c r="E192" s="37"/>
      <c r="F192" s="246" t="s">
        <v>712</v>
      </c>
      <c r="G192" s="37"/>
      <c r="H192" s="37"/>
      <c r="I192" s="141"/>
      <c r="J192" s="37"/>
      <c r="K192" s="37"/>
      <c r="L192" s="41"/>
      <c r="M192" s="251"/>
      <c r="N192" s="252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331</v>
      </c>
      <c r="AU192" s="14" t="s">
        <v>86</v>
      </c>
    </row>
    <row r="193" s="2" customFormat="1" ht="24" customHeight="1">
      <c r="A193" s="35"/>
      <c r="B193" s="36"/>
      <c r="C193" s="232" t="s">
        <v>713</v>
      </c>
      <c r="D193" s="232" t="s">
        <v>142</v>
      </c>
      <c r="E193" s="233" t="s">
        <v>714</v>
      </c>
      <c r="F193" s="234" t="s">
        <v>715</v>
      </c>
      <c r="G193" s="235" t="s">
        <v>155</v>
      </c>
      <c r="H193" s="236">
        <v>0.244</v>
      </c>
      <c r="I193" s="237"/>
      <c r="J193" s="238">
        <f>ROUND(I193*H193,2)</f>
        <v>0</v>
      </c>
      <c r="K193" s="234" t="s">
        <v>146</v>
      </c>
      <c r="L193" s="41"/>
      <c r="M193" s="239" t="s">
        <v>1</v>
      </c>
      <c r="N193" s="240" t="s">
        <v>41</v>
      </c>
      <c r="O193" s="88"/>
      <c r="P193" s="241">
        <f>O193*H193</f>
        <v>0</v>
      </c>
      <c r="Q193" s="241">
        <v>0</v>
      </c>
      <c r="R193" s="241">
        <f>Q193*H193</f>
        <v>0</v>
      </c>
      <c r="S193" s="241">
        <v>0</v>
      </c>
      <c r="T193" s="242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43" t="s">
        <v>147</v>
      </c>
      <c r="AT193" s="243" t="s">
        <v>142</v>
      </c>
      <c r="AU193" s="243" t="s">
        <v>86</v>
      </c>
      <c r="AY193" s="14" t="s">
        <v>139</v>
      </c>
      <c r="BE193" s="244">
        <f>IF(N193="základní",J193,0)</f>
        <v>0</v>
      </c>
      <c r="BF193" s="244">
        <f>IF(N193="snížená",J193,0)</f>
        <v>0</v>
      </c>
      <c r="BG193" s="244">
        <f>IF(N193="zákl. přenesená",J193,0)</f>
        <v>0</v>
      </c>
      <c r="BH193" s="244">
        <f>IF(N193="sníž. přenesená",J193,0)</f>
        <v>0</v>
      </c>
      <c r="BI193" s="244">
        <f>IF(N193="nulová",J193,0)</f>
        <v>0</v>
      </c>
      <c r="BJ193" s="14" t="s">
        <v>84</v>
      </c>
      <c r="BK193" s="244">
        <f>ROUND(I193*H193,2)</f>
        <v>0</v>
      </c>
      <c r="BL193" s="14" t="s">
        <v>147</v>
      </c>
      <c r="BM193" s="243" t="s">
        <v>716</v>
      </c>
    </row>
    <row r="194" s="12" customFormat="1" ht="22.8" customHeight="1">
      <c r="A194" s="12"/>
      <c r="B194" s="216"/>
      <c r="C194" s="217"/>
      <c r="D194" s="218" t="s">
        <v>75</v>
      </c>
      <c r="E194" s="230" t="s">
        <v>185</v>
      </c>
      <c r="F194" s="230" t="s">
        <v>186</v>
      </c>
      <c r="G194" s="217"/>
      <c r="H194" s="217"/>
      <c r="I194" s="220"/>
      <c r="J194" s="231">
        <f>BK194</f>
        <v>0</v>
      </c>
      <c r="K194" s="217"/>
      <c r="L194" s="222"/>
      <c r="M194" s="223"/>
      <c r="N194" s="224"/>
      <c r="O194" s="224"/>
      <c r="P194" s="225">
        <f>SUM(P195:P224)</f>
        <v>0</v>
      </c>
      <c r="Q194" s="224"/>
      <c r="R194" s="225">
        <f>SUM(R195:R224)</f>
        <v>1.0514999999999997</v>
      </c>
      <c r="S194" s="224"/>
      <c r="T194" s="226">
        <f>SUM(T195:T224)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7" t="s">
        <v>86</v>
      </c>
      <c r="AT194" s="228" t="s">
        <v>75</v>
      </c>
      <c r="AU194" s="228" t="s">
        <v>84</v>
      </c>
      <c r="AY194" s="227" t="s">
        <v>139</v>
      </c>
      <c r="BK194" s="229">
        <f>SUM(BK195:BK224)</f>
        <v>0</v>
      </c>
    </row>
    <row r="195" s="2" customFormat="1" ht="24" customHeight="1">
      <c r="A195" s="35"/>
      <c r="B195" s="36"/>
      <c r="C195" s="257" t="s">
        <v>717</v>
      </c>
      <c r="D195" s="257" t="s">
        <v>512</v>
      </c>
      <c r="E195" s="258" t="s">
        <v>718</v>
      </c>
      <c r="F195" s="259" t="s">
        <v>719</v>
      </c>
      <c r="G195" s="260" t="s">
        <v>166</v>
      </c>
      <c r="H195" s="261">
        <v>2</v>
      </c>
      <c r="I195" s="262"/>
      <c r="J195" s="263">
        <f>ROUND(I195*H195,2)</f>
        <v>0</v>
      </c>
      <c r="K195" s="259" t="s">
        <v>1</v>
      </c>
      <c r="L195" s="264"/>
      <c r="M195" s="265" t="s">
        <v>1</v>
      </c>
      <c r="N195" s="266" t="s">
        <v>41</v>
      </c>
      <c r="O195" s="88"/>
      <c r="P195" s="241">
        <f>O195*H195</f>
        <v>0</v>
      </c>
      <c r="Q195" s="241">
        <v>0.41999999999999998</v>
      </c>
      <c r="R195" s="241">
        <f>Q195*H195</f>
        <v>0.83999999999999997</v>
      </c>
      <c r="S195" s="241">
        <v>0</v>
      </c>
      <c r="T195" s="242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43" t="s">
        <v>720</v>
      </c>
      <c r="AT195" s="243" t="s">
        <v>512</v>
      </c>
      <c r="AU195" s="243" t="s">
        <v>86</v>
      </c>
      <c r="AY195" s="14" t="s">
        <v>139</v>
      </c>
      <c r="BE195" s="244">
        <f>IF(N195="základní",J195,0)</f>
        <v>0</v>
      </c>
      <c r="BF195" s="244">
        <f>IF(N195="snížená",J195,0)</f>
        <v>0</v>
      </c>
      <c r="BG195" s="244">
        <f>IF(N195="zákl. přenesená",J195,0)</f>
        <v>0</v>
      </c>
      <c r="BH195" s="244">
        <f>IF(N195="sníž. přenesená",J195,0)</f>
        <v>0</v>
      </c>
      <c r="BI195" s="244">
        <f>IF(N195="nulová",J195,0)</f>
        <v>0</v>
      </c>
      <c r="BJ195" s="14" t="s">
        <v>84</v>
      </c>
      <c r="BK195" s="244">
        <f>ROUND(I195*H195,2)</f>
        <v>0</v>
      </c>
      <c r="BL195" s="14" t="s">
        <v>720</v>
      </c>
      <c r="BM195" s="243" t="s">
        <v>721</v>
      </c>
    </row>
    <row r="196" s="2" customFormat="1">
      <c r="A196" s="35"/>
      <c r="B196" s="36"/>
      <c r="C196" s="37"/>
      <c r="D196" s="245" t="s">
        <v>331</v>
      </c>
      <c r="E196" s="37"/>
      <c r="F196" s="246" t="s">
        <v>722</v>
      </c>
      <c r="G196" s="37"/>
      <c r="H196" s="37"/>
      <c r="I196" s="141"/>
      <c r="J196" s="37"/>
      <c r="K196" s="37"/>
      <c r="L196" s="41"/>
      <c r="M196" s="251"/>
      <c r="N196" s="252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331</v>
      </c>
      <c r="AU196" s="14" t="s">
        <v>86</v>
      </c>
    </row>
    <row r="197" s="2" customFormat="1" ht="16.5" customHeight="1">
      <c r="A197" s="35"/>
      <c r="B197" s="36"/>
      <c r="C197" s="257" t="s">
        <v>723</v>
      </c>
      <c r="D197" s="257" t="s">
        <v>512</v>
      </c>
      <c r="E197" s="258" t="s">
        <v>724</v>
      </c>
      <c r="F197" s="259" t="s">
        <v>725</v>
      </c>
      <c r="G197" s="260" t="s">
        <v>166</v>
      </c>
      <c r="H197" s="261">
        <v>1</v>
      </c>
      <c r="I197" s="262"/>
      <c r="J197" s="263">
        <f>ROUND(I197*H197,2)</f>
        <v>0</v>
      </c>
      <c r="K197" s="259" t="s">
        <v>1</v>
      </c>
      <c r="L197" s="264"/>
      <c r="M197" s="265" t="s">
        <v>1</v>
      </c>
      <c r="N197" s="266" t="s">
        <v>41</v>
      </c>
      <c r="O197" s="88"/>
      <c r="P197" s="241">
        <f>O197*H197</f>
        <v>0</v>
      </c>
      <c r="Q197" s="241">
        <v>0.001</v>
      </c>
      <c r="R197" s="241">
        <f>Q197*H197</f>
        <v>0.001</v>
      </c>
      <c r="S197" s="241">
        <v>0</v>
      </c>
      <c r="T197" s="242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43" t="s">
        <v>720</v>
      </c>
      <c r="AT197" s="243" t="s">
        <v>512</v>
      </c>
      <c r="AU197" s="243" t="s">
        <v>86</v>
      </c>
      <c r="AY197" s="14" t="s">
        <v>139</v>
      </c>
      <c r="BE197" s="244">
        <f>IF(N197="základní",J197,0)</f>
        <v>0</v>
      </c>
      <c r="BF197" s="244">
        <f>IF(N197="snížená",J197,0)</f>
        <v>0</v>
      </c>
      <c r="BG197" s="244">
        <f>IF(N197="zákl. přenesená",J197,0)</f>
        <v>0</v>
      </c>
      <c r="BH197" s="244">
        <f>IF(N197="sníž. přenesená",J197,0)</f>
        <v>0</v>
      </c>
      <c r="BI197" s="244">
        <f>IF(N197="nulová",J197,0)</f>
        <v>0</v>
      </c>
      <c r="BJ197" s="14" t="s">
        <v>84</v>
      </c>
      <c r="BK197" s="244">
        <f>ROUND(I197*H197,2)</f>
        <v>0</v>
      </c>
      <c r="BL197" s="14" t="s">
        <v>720</v>
      </c>
      <c r="BM197" s="243" t="s">
        <v>726</v>
      </c>
    </row>
    <row r="198" s="2" customFormat="1" ht="16.5" customHeight="1">
      <c r="A198" s="35"/>
      <c r="B198" s="36"/>
      <c r="C198" s="257" t="s">
        <v>727</v>
      </c>
      <c r="D198" s="257" t="s">
        <v>512</v>
      </c>
      <c r="E198" s="258" t="s">
        <v>728</v>
      </c>
      <c r="F198" s="259" t="s">
        <v>729</v>
      </c>
      <c r="G198" s="260" t="s">
        <v>166</v>
      </c>
      <c r="H198" s="261">
        <v>1</v>
      </c>
      <c r="I198" s="262"/>
      <c r="J198" s="263">
        <f>ROUND(I198*H198,2)</f>
        <v>0</v>
      </c>
      <c r="K198" s="259" t="s">
        <v>1</v>
      </c>
      <c r="L198" s="264"/>
      <c r="M198" s="265" t="s">
        <v>1</v>
      </c>
      <c r="N198" s="266" t="s">
        <v>41</v>
      </c>
      <c r="O198" s="88"/>
      <c r="P198" s="241">
        <f>O198*H198</f>
        <v>0</v>
      </c>
      <c r="Q198" s="241">
        <v>0.001</v>
      </c>
      <c r="R198" s="241">
        <f>Q198*H198</f>
        <v>0.001</v>
      </c>
      <c r="S198" s="241">
        <v>0</v>
      </c>
      <c r="T198" s="242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43" t="s">
        <v>720</v>
      </c>
      <c r="AT198" s="243" t="s">
        <v>512</v>
      </c>
      <c r="AU198" s="243" t="s">
        <v>86</v>
      </c>
      <c r="AY198" s="14" t="s">
        <v>139</v>
      </c>
      <c r="BE198" s="244">
        <f>IF(N198="základní",J198,0)</f>
        <v>0</v>
      </c>
      <c r="BF198" s="244">
        <f>IF(N198="snížená",J198,0)</f>
        <v>0</v>
      </c>
      <c r="BG198" s="244">
        <f>IF(N198="zákl. přenesená",J198,0)</f>
        <v>0</v>
      </c>
      <c r="BH198" s="244">
        <f>IF(N198="sníž. přenesená",J198,0)</f>
        <v>0</v>
      </c>
      <c r="BI198" s="244">
        <f>IF(N198="nulová",J198,0)</f>
        <v>0</v>
      </c>
      <c r="BJ198" s="14" t="s">
        <v>84</v>
      </c>
      <c r="BK198" s="244">
        <f>ROUND(I198*H198,2)</f>
        <v>0</v>
      </c>
      <c r="BL198" s="14" t="s">
        <v>720</v>
      </c>
      <c r="BM198" s="243" t="s">
        <v>730</v>
      </c>
    </row>
    <row r="199" s="2" customFormat="1" ht="16.5" customHeight="1">
      <c r="A199" s="35"/>
      <c r="B199" s="36"/>
      <c r="C199" s="257" t="s">
        <v>731</v>
      </c>
      <c r="D199" s="257" t="s">
        <v>512</v>
      </c>
      <c r="E199" s="258" t="s">
        <v>732</v>
      </c>
      <c r="F199" s="259" t="s">
        <v>733</v>
      </c>
      <c r="G199" s="260" t="s">
        <v>166</v>
      </c>
      <c r="H199" s="261">
        <v>2</v>
      </c>
      <c r="I199" s="262"/>
      <c r="J199" s="263">
        <f>ROUND(I199*H199,2)</f>
        <v>0</v>
      </c>
      <c r="K199" s="259" t="s">
        <v>1</v>
      </c>
      <c r="L199" s="264"/>
      <c r="M199" s="265" t="s">
        <v>1</v>
      </c>
      <c r="N199" s="266" t="s">
        <v>41</v>
      </c>
      <c r="O199" s="88"/>
      <c r="P199" s="241">
        <f>O199*H199</f>
        <v>0</v>
      </c>
      <c r="Q199" s="241">
        <v>0</v>
      </c>
      <c r="R199" s="241">
        <f>Q199*H199</f>
        <v>0</v>
      </c>
      <c r="S199" s="241">
        <v>0</v>
      </c>
      <c r="T199" s="242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43" t="s">
        <v>720</v>
      </c>
      <c r="AT199" s="243" t="s">
        <v>512</v>
      </c>
      <c r="AU199" s="243" t="s">
        <v>86</v>
      </c>
      <c r="AY199" s="14" t="s">
        <v>139</v>
      </c>
      <c r="BE199" s="244">
        <f>IF(N199="základní",J199,0)</f>
        <v>0</v>
      </c>
      <c r="BF199" s="244">
        <f>IF(N199="snížená",J199,0)</f>
        <v>0</v>
      </c>
      <c r="BG199" s="244">
        <f>IF(N199="zákl. přenesená",J199,0)</f>
        <v>0</v>
      </c>
      <c r="BH199" s="244">
        <f>IF(N199="sníž. přenesená",J199,0)</f>
        <v>0</v>
      </c>
      <c r="BI199" s="244">
        <f>IF(N199="nulová",J199,0)</f>
        <v>0</v>
      </c>
      <c r="BJ199" s="14" t="s">
        <v>84</v>
      </c>
      <c r="BK199" s="244">
        <f>ROUND(I199*H199,2)</f>
        <v>0</v>
      </c>
      <c r="BL199" s="14" t="s">
        <v>720</v>
      </c>
      <c r="BM199" s="243" t="s">
        <v>734</v>
      </c>
    </row>
    <row r="200" s="2" customFormat="1" ht="16.5" customHeight="1">
      <c r="A200" s="35"/>
      <c r="B200" s="36"/>
      <c r="C200" s="257" t="s">
        <v>735</v>
      </c>
      <c r="D200" s="257" t="s">
        <v>512</v>
      </c>
      <c r="E200" s="258" t="s">
        <v>736</v>
      </c>
      <c r="F200" s="259" t="s">
        <v>737</v>
      </c>
      <c r="G200" s="260" t="s">
        <v>166</v>
      </c>
      <c r="H200" s="261">
        <v>2</v>
      </c>
      <c r="I200" s="262"/>
      <c r="J200" s="263">
        <f>ROUND(I200*H200,2)</f>
        <v>0</v>
      </c>
      <c r="K200" s="259" t="s">
        <v>1</v>
      </c>
      <c r="L200" s="264"/>
      <c r="M200" s="265" t="s">
        <v>1</v>
      </c>
      <c r="N200" s="266" t="s">
        <v>41</v>
      </c>
      <c r="O200" s="88"/>
      <c r="P200" s="241">
        <f>O200*H200</f>
        <v>0</v>
      </c>
      <c r="Q200" s="241">
        <v>0</v>
      </c>
      <c r="R200" s="241">
        <f>Q200*H200</f>
        <v>0</v>
      </c>
      <c r="S200" s="241">
        <v>0</v>
      </c>
      <c r="T200" s="242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43" t="s">
        <v>720</v>
      </c>
      <c r="AT200" s="243" t="s">
        <v>512</v>
      </c>
      <c r="AU200" s="243" t="s">
        <v>86</v>
      </c>
      <c r="AY200" s="14" t="s">
        <v>139</v>
      </c>
      <c r="BE200" s="244">
        <f>IF(N200="základní",J200,0)</f>
        <v>0</v>
      </c>
      <c r="BF200" s="244">
        <f>IF(N200="snížená",J200,0)</f>
        <v>0</v>
      </c>
      <c r="BG200" s="244">
        <f>IF(N200="zákl. přenesená",J200,0)</f>
        <v>0</v>
      </c>
      <c r="BH200" s="244">
        <f>IF(N200="sníž. přenesená",J200,0)</f>
        <v>0</v>
      </c>
      <c r="BI200" s="244">
        <f>IF(N200="nulová",J200,0)</f>
        <v>0</v>
      </c>
      <c r="BJ200" s="14" t="s">
        <v>84</v>
      </c>
      <c r="BK200" s="244">
        <f>ROUND(I200*H200,2)</f>
        <v>0</v>
      </c>
      <c r="BL200" s="14" t="s">
        <v>720</v>
      </c>
      <c r="BM200" s="243" t="s">
        <v>738</v>
      </c>
    </row>
    <row r="201" s="2" customFormat="1" ht="16.5" customHeight="1">
      <c r="A201" s="35"/>
      <c r="B201" s="36"/>
      <c r="C201" s="257" t="s">
        <v>739</v>
      </c>
      <c r="D201" s="257" t="s">
        <v>512</v>
      </c>
      <c r="E201" s="258" t="s">
        <v>740</v>
      </c>
      <c r="F201" s="259" t="s">
        <v>741</v>
      </c>
      <c r="G201" s="260" t="s">
        <v>166</v>
      </c>
      <c r="H201" s="261">
        <v>1</v>
      </c>
      <c r="I201" s="262"/>
      <c r="J201" s="263">
        <f>ROUND(I201*H201,2)</f>
        <v>0</v>
      </c>
      <c r="K201" s="259" t="s">
        <v>1</v>
      </c>
      <c r="L201" s="264"/>
      <c r="M201" s="265" t="s">
        <v>1</v>
      </c>
      <c r="N201" s="266" t="s">
        <v>41</v>
      </c>
      <c r="O201" s="88"/>
      <c r="P201" s="241">
        <f>O201*H201</f>
        <v>0</v>
      </c>
      <c r="Q201" s="241">
        <v>0</v>
      </c>
      <c r="R201" s="241">
        <f>Q201*H201</f>
        <v>0</v>
      </c>
      <c r="S201" s="241">
        <v>0</v>
      </c>
      <c r="T201" s="242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43" t="s">
        <v>720</v>
      </c>
      <c r="AT201" s="243" t="s">
        <v>512</v>
      </c>
      <c r="AU201" s="243" t="s">
        <v>86</v>
      </c>
      <c r="AY201" s="14" t="s">
        <v>139</v>
      </c>
      <c r="BE201" s="244">
        <f>IF(N201="základní",J201,0)</f>
        <v>0</v>
      </c>
      <c r="BF201" s="244">
        <f>IF(N201="snížená",J201,0)</f>
        <v>0</v>
      </c>
      <c r="BG201" s="244">
        <f>IF(N201="zákl. přenesená",J201,0)</f>
        <v>0</v>
      </c>
      <c r="BH201" s="244">
        <f>IF(N201="sníž. přenesená",J201,0)</f>
        <v>0</v>
      </c>
      <c r="BI201" s="244">
        <f>IF(N201="nulová",J201,0)</f>
        <v>0</v>
      </c>
      <c r="BJ201" s="14" t="s">
        <v>84</v>
      </c>
      <c r="BK201" s="244">
        <f>ROUND(I201*H201,2)</f>
        <v>0</v>
      </c>
      <c r="BL201" s="14" t="s">
        <v>720</v>
      </c>
      <c r="BM201" s="243" t="s">
        <v>742</v>
      </c>
    </row>
    <row r="202" s="2" customFormat="1" ht="16.5" customHeight="1">
      <c r="A202" s="35"/>
      <c r="B202" s="36"/>
      <c r="C202" s="257" t="s">
        <v>743</v>
      </c>
      <c r="D202" s="257" t="s">
        <v>512</v>
      </c>
      <c r="E202" s="258" t="s">
        <v>744</v>
      </c>
      <c r="F202" s="259" t="s">
        <v>745</v>
      </c>
      <c r="G202" s="260" t="s">
        <v>166</v>
      </c>
      <c r="H202" s="261">
        <v>1</v>
      </c>
      <c r="I202" s="262"/>
      <c r="J202" s="263">
        <f>ROUND(I202*H202,2)</f>
        <v>0</v>
      </c>
      <c r="K202" s="259" t="s">
        <v>1</v>
      </c>
      <c r="L202" s="264"/>
      <c r="M202" s="265" t="s">
        <v>1</v>
      </c>
      <c r="N202" s="266" t="s">
        <v>41</v>
      </c>
      <c r="O202" s="88"/>
      <c r="P202" s="241">
        <f>O202*H202</f>
        <v>0</v>
      </c>
      <c r="Q202" s="241">
        <v>0</v>
      </c>
      <c r="R202" s="241">
        <f>Q202*H202</f>
        <v>0</v>
      </c>
      <c r="S202" s="241">
        <v>0</v>
      </c>
      <c r="T202" s="24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43" t="s">
        <v>720</v>
      </c>
      <c r="AT202" s="243" t="s">
        <v>512</v>
      </c>
      <c r="AU202" s="243" t="s">
        <v>86</v>
      </c>
      <c r="AY202" s="14" t="s">
        <v>139</v>
      </c>
      <c r="BE202" s="244">
        <f>IF(N202="základní",J202,0)</f>
        <v>0</v>
      </c>
      <c r="BF202" s="244">
        <f>IF(N202="snížená",J202,0)</f>
        <v>0</v>
      </c>
      <c r="BG202" s="244">
        <f>IF(N202="zákl. přenesená",J202,0)</f>
        <v>0</v>
      </c>
      <c r="BH202" s="244">
        <f>IF(N202="sníž. přenesená",J202,0)</f>
        <v>0</v>
      </c>
      <c r="BI202" s="244">
        <f>IF(N202="nulová",J202,0)</f>
        <v>0</v>
      </c>
      <c r="BJ202" s="14" t="s">
        <v>84</v>
      </c>
      <c r="BK202" s="244">
        <f>ROUND(I202*H202,2)</f>
        <v>0</v>
      </c>
      <c r="BL202" s="14" t="s">
        <v>720</v>
      </c>
      <c r="BM202" s="243" t="s">
        <v>746</v>
      </c>
    </row>
    <row r="203" s="2" customFormat="1" ht="16.5" customHeight="1">
      <c r="A203" s="35"/>
      <c r="B203" s="36"/>
      <c r="C203" s="257" t="s">
        <v>747</v>
      </c>
      <c r="D203" s="257" t="s">
        <v>512</v>
      </c>
      <c r="E203" s="258" t="s">
        <v>748</v>
      </c>
      <c r="F203" s="259" t="s">
        <v>749</v>
      </c>
      <c r="G203" s="260" t="s">
        <v>166</v>
      </c>
      <c r="H203" s="261">
        <v>1</v>
      </c>
      <c r="I203" s="262"/>
      <c r="J203" s="263">
        <f>ROUND(I203*H203,2)</f>
        <v>0</v>
      </c>
      <c r="K203" s="259" t="s">
        <v>1</v>
      </c>
      <c r="L203" s="264"/>
      <c r="M203" s="265" t="s">
        <v>1</v>
      </c>
      <c r="N203" s="266" t="s">
        <v>41</v>
      </c>
      <c r="O203" s="88"/>
      <c r="P203" s="241">
        <f>O203*H203</f>
        <v>0</v>
      </c>
      <c r="Q203" s="241">
        <v>0</v>
      </c>
      <c r="R203" s="241">
        <f>Q203*H203</f>
        <v>0</v>
      </c>
      <c r="S203" s="241">
        <v>0</v>
      </c>
      <c r="T203" s="242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43" t="s">
        <v>720</v>
      </c>
      <c r="AT203" s="243" t="s">
        <v>512</v>
      </c>
      <c r="AU203" s="243" t="s">
        <v>86</v>
      </c>
      <c r="AY203" s="14" t="s">
        <v>139</v>
      </c>
      <c r="BE203" s="244">
        <f>IF(N203="základní",J203,0)</f>
        <v>0</v>
      </c>
      <c r="BF203" s="244">
        <f>IF(N203="snížená",J203,0)</f>
        <v>0</v>
      </c>
      <c r="BG203" s="244">
        <f>IF(N203="zákl. přenesená",J203,0)</f>
        <v>0</v>
      </c>
      <c r="BH203" s="244">
        <f>IF(N203="sníž. přenesená",J203,0)</f>
        <v>0</v>
      </c>
      <c r="BI203" s="244">
        <f>IF(N203="nulová",J203,0)</f>
        <v>0</v>
      </c>
      <c r="BJ203" s="14" t="s">
        <v>84</v>
      </c>
      <c r="BK203" s="244">
        <f>ROUND(I203*H203,2)</f>
        <v>0</v>
      </c>
      <c r="BL203" s="14" t="s">
        <v>720</v>
      </c>
      <c r="BM203" s="243" t="s">
        <v>750</v>
      </c>
    </row>
    <row r="204" s="2" customFormat="1" ht="16.5" customHeight="1">
      <c r="A204" s="35"/>
      <c r="B204" s="36"/>
      <c r="C204" s="257" t="s">
        <v>751</v>
      </c>
      <c r="D204" s="257" t="s">
        <v>512</v>
      </c>
      <c r="E204" s="258" t="s">
        <v>752</v>
      </c>
      <c r="F204" s="259" t="s">
        <v>753</v>
      </c>
      <c r="G204" s="260" t="s">
        <v>611</v>
      </c>
      <c r="H204" s="261">
        <v>1</v>
      </c>
      <c r="I204" s="262"/>
      <c r="J204" s="263">
        <f>ROUND(I204*H204,2)</f>
        <v>0</v>
      </c>
      <c r="K204" s="259" t="s">
        <v>1</v>
      </c>
      <c r="L204" s="264"/>
      <c r="M204" s="265" t="s">
        <v>1</v>
      </c>
      <c r="N204" s="266" t="s">
        <v>41</v>
      </c>
      <c r="O204" s="88"/>
      <c r="P204" s="241">
        <f>O204*H204</f>
        <v>0</v>
      </c>
      <c r="Q204" s="241">
        <v>0.0135</v>
      </c>
      <c r="R204" s="241">
        <f>Q204*H204</f>
        <v>0.0135</v>
      </c>
      <c r="S204" s="241">
        <v>0</v>
      </c>
      <c r="T204" s="24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43" t="s">
        <v>720</v>
      </c>
      <c r="AT204" s="243" t="s">
        <v>512</v>
      </c>
      <c r="AU204" s="243" t="s">
        <v>86</v>
      </c>
      <c r="AY204" s="14" t="s">
        <v>139</v>
      </c>
      <c r="BE204" s="244">
        <f>IF(N204="základní",J204,0)</f>
        <v>0</v>
      </c>
      <c r="BF204" s="244">
        <f>IF(N204="snížená",J204,0)</f>
        <v>0</v>
      </c>
      <c r="BG204" s="244">
        <f>IF(N204="zákl. přenesená",J204,0)</f>
        <v>0</v>
      </c>
      <c r="BH204" s="244">
        <f>IF(N204="sníž. přenesená",J204,0)</f>
        <v>0</v>
      </c>
      <c r="BI204" s="244">
        <f>IF(N204="nulová",J204,0)</f>
        <v>0</v>
      </c>
      <c r="BJ204" s="14" t="s">
        <v>84</v>
      </c>
      <c r="BK204" s="244">
        <f>ROUND(I204*H204,2)</f>
        <v>0</v>
      </c>
      <c r="BL204" s="14" t="s">
        <v>720</v>
      </c>
      <c r="BM204" s="243" t="s">
        <v>754</v>
      </c>
    </row>
    <row r="205" s="2" customFormat="1">
      <c r="A205" s="35"/>
      <c r="B205" s="36"/>
      <c r="C205" s="37"/>
      <c r="D205" s="245" t="s">
        <v>331</v>
      </c>
      <c r="E205" s="37"/>
      <c r="F205" s="246" t="s">
        <v>755</v>
      </c>
      <c r="G205" s="37"/>
      <c r="H205" s="37"/>
      <c r="I205" s="141"/>
      <c r="J205" s="37"/>
      <c r="K205" s="37"/>
      <c r="L205" s="41"/>
      <c r="M205" s="251"/>
      <c r="N205" s="252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331</v>
      </c>
      <c r="AU205" s="14" t="s">
        <v>86</v>
      </c>
    </row>
    <row r="206" s="2" customFormat="1" ht="16.5" customHeight="1">
      <c r="A206" s="35"/>
      <c r="B206" s="36"/>
      <c r="C206" s="257" t="s">
        <v>756</v>
      </c>
      <c r="D206" s="257" t="s">
        <v>512</v>
      </c>
      <c r="E206" s="258" t="s">
        <v>757</v>
      </c>
      <c r="F206" s="259" t="s">
        <v>758</v>
      </c>
      <c r="G206" s="260" t="s">
        <v>627</v>
      </c>
      <c r="H206" s="261">
        <v>1</v>
      </c>
      <c r="I206" s="262"/>
      <c r="J206" s="263">
        <f>ROUND(I206*H206,2)</f>
        <v>0</v>
      </c>
      <c r="K206" s="259" t="s">
        <v>1</v>
      </c>
      <c r="L206" s="264"/>
      <c r="M206" s="265" t="s">
        <v>1</v>
      </c>
      <c r="N206" s="266" t="s">
        <v>41</v>
      </c>
      <c r="O206" s="88"/>
      <c r="P206" s="241">
        <f>O206*H206</f>
        <v>0</v>
      </c>
      <c r="Q206" s="241">
        <v>0</v>
      </c>
      <c r="R206" s="241">
        <f>Q206*H206</f>
        <v>0</v>
      </c>
      <c r="S206" s="241">
        <v>0</v>
      </c>
      <c r="T206" s="242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43" t="s">
        <v>720</v>
      </c>
      <c r="AT206" s="243" t="s">
        <v>512</v>
      </c>
      <c r="AU206" s="243" t="s">
        <v>86</v>
      </c>
      <c r="AY206" s="14" t="s">
        <v>139</v>
      </c>
      <c r="BE206" s="244">
        <f>IF(N206="základní",J206,0)</f>
        <v>0</v>
      </c>
      <c r="BF206" s="244">
        <f>IF(N206="snížená",J206,0)</f>
        <v>0</v>
      </c>
      <c r="BG206" s="244">
        <f>IF(N206="zákl. přenesená",J206,0)</f>
        <v>0</v>
      </c>
      <c r="BH206" s="244">
        <f>IF(N206="sníž. přenesená",J206,0)</f>
        <v>0</v>
      </c>
      <c r="BI206" s="244">
        <f>IF(N206="nulová",J206,0)</f>
        <v>0</v>
      </c>
      <c r="BJ206" s="14" t="s">
        <v>84</v>
      </c>
      <c r="BK206" s="244">
        <f>ROUND(I206*H206,2)</f>
        <v>0</v>
      </c>
      <c r="BL206" s="14" t="s">
        <v>720</v>
      </c>
      <c r="BM206" s="243" t="s">
        <v>759</v>
      </c>
    </row>
    <row r="207" s="2" customFormat="1">
      <c r="A207" s="35"/>
      <c r="B207" s="36"/>
      <c r="C207" s="37"/>
      <c r="D207" s="245" t="s">
        <v>331</v>
      </c>
      <c r="E207" s="37"/>
      <c r="F207" s="246" t="s">
        <v>760</v>
      </c>
      <c r="G207" s="37"/>
      <c r="H207" s="37"/>
      <c r="I207" s="141"/>
      <c r="J207" s="37"/>
      <c r="K207" s="37"/>
      <c r="L207" s="41"/>
      <c r="M207" s="251"/>
      <c r="N207" s="252"/>
      <c r="O207" s="88"/>
      <c r="P207" s="88"/>
      <c r="Q207" s="88"/>
      <c r="R207" s="88"/>
      <c r="S207" s="88"/>
      <c r="T207" s="89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331</v>
      </c>
      <c r="AU207" s="14" t="s">
        <v>86</v>
      </c>
    </row>
    <row r="208" s="2" customFormat="1" ht="16.5" customHeight="1">
      <c r="A208" s="35"/>
      <c r="B208" s="36"/>
      <c r="C208" s="257" t="s">
        <v>761</v>
      </c>
      <c r="D208" s="257" t="s">
        <v>512</v>
      </c>
      <c r="E208" s="258" t="s">
        <v>762</v>
      </c>
      <c r="F208" s="259" t="s">
        <v>763</v>
      </c>
      <c r="G208" s="260" t="s">
        <v>764</v>
      </c>
      <c r="H208" s="261">
        <v>5</v>
      </c>
      <c r="I208" s="262"/>
      <c r="J208" s="263">
        <f>ROUND(I208*H208,2)</f>
        <v>0</v>
      </c>
      <c r="K208" s="259" t="s">
        <v>1</v>
      </c>
      <c r="L208" s="264"/>
      <c r="M208" s="265" t="s">
        <v>1</v>
      </c>
      <c r="N208" s="266" t="s">
        <v>41</v>
      </c>
      <c r="O208" s="88"/>
      <c r="P208" s="241">
        <f>O208*H208</f>
        <v>0</v>
      </c>
      <c r="Q208" s="241">
        <v>0</v>
      </c>
      <c r="R208" s="241">
        <f>Q208*H208</f>
        <v>0</v>
      </c>
      <c r="S208" s="241">
        <v>0</v>
      </c>
      <c r="T208" s="242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43" t="s">
        <v>720</v>
      </c>
      <c r="AT208" s="243" t="s">
        <v>512</v>
      </c>
      <c r="AU208" s="243" t="s">
        <v>86</v>
      </c>
      <c r="AY208" s="14" t="s">
        <v>139</v>
      </c>
      <c r="BE208" s="244">
        <f>IF(N208="základní",J208,0)</f>
        <v>0</v>
      </c>
      <c r="BF208" s="244">
        <f>IF(N208="snížená",J208,0)</f>
        <v>0</v>
      </c>
      <c r="BG208" s="244">
        <f>IF(N208="zákl. přenesená",J208,0)</f>
        <v>0</v>
      </c>
      <c r="BH208" s="244">
        <f>IF(N208="sníž. přenesená",J208,0)</f>
        <v>0</v>
      </c>
      <c r="BI208" s="244">
        <f>IF(N208="nulová",J208,0)</f>
        <v>0</v>
      </c>
      <c r="BJ208" s="14" t="s">
        <v>84</v>
      </c>
      <c r="BK208" s="244">
        <f>ROUND(I208*H208,2)</f>
        <v>0</v>
      </c>
      <c r="BL208" s="14" t="s">
        <v>720</v>
      </c>
      <c r="BM208" s="243" t="s">
        <v>765</v>
      </c>
    </row>
    <row r="209" s="2" customFormat="1" ht="16.5" customHeight="1">
      <c r="A209" s="35"/>
      <c r="B209" s="36"/>
      <c r="C209" s="257" t="s">
        <v>766</v>
      </c>
      <c r="D209" s="257" t="s">
        <v>512</v>
      </c>
      <c r="E209" s="258" t="s">
        <v>767</v>
      </c>
      <c r="F209" s="259" t="s">
        <v>768</v>
      </c>
      <c r="G209" s="260" t="s">
        <v>145</v>
      </c>
      <c r="H209" s="261">
        <v>19</v>
      </c>
      <c r="I209" s="262"/>
      <c r="J209" s="263">
        <f>ROUND(I209*H209,2)</f>
        <v>0</v>
      </c>
      <c r="K209" s="259" t="s">
        <v>1</v>
      </c>
      <c r="L209" s="264"/>
      <c r="M209" s="265" t="s">
        <v>1</v>
      </c>
      <c r="N209" s="266" t="s">
        <v>41</v>
      </c>
      <c r="O209" s="88"/>
      <c r="P209" s="241">
        <f>O209*H209</f>
        <v>0</v>
      </c>
      <c r="Q209" s="241">
        <v>0.01</v>
      </c>
      <c r="R209" s="241">
        <f>Q209*H209</f>
        <v>0.19</v>
      </c>
      <c r="S209" s="241">
        <v>0</v>
      </c>
      <c r="T209" s="242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43" t="s">
        <v>720</v>
      </c>
      <c r="AT209" s="243" t="s">
        <v>512</v>
      </c>
      <c r="AU209" s="243" t="s">
        <v>86</v>
      </c>
      <c r="AY209" s="14" t="s">
        <v>139</v>
      </c>
      <c r="BE209" s="244">
        <f>IF(N209="základní",J209,0)</f>
        <v>0</v>
      </c>
      <c r="BF209" s="244">
        <f>IF(N209="snížená",J209,0)</f>
        <v>0</v>
      </c>
      <c r="BG209" s="244">
        <f>IF(N209="zákl. přenesená",J209,0)</f>
        <v>0</v>
      </c>
      <c r="BH209" s="244">
        <f>IF(N209="sníž. přenesená",J209,0)</f>
        <v>0</v>
      </c>
      <c r="BI209" s="244">
        <f>IF(N209="nulová",J209,0)</f>
        <v>0</v>
      </c>
      <c r="BJ209" s="14" t="s">
        <v>84</v>
      </c>
      <c r="BK209" s="244">
        <f>ROUND(I209*H209,2)</f>
        <v>0</v>
      </c>
      <c r="BL209" s="14" t="s">
        <v>720</v>
      </c>
      <c r="BM209" s="243" t="s">
        <v>769</v>
      </c>
    </row>
    <row r="210" s="2" customFormat="1" ht="16.5" customHeight="1">
      <c r="A210" s="35"/>
      <c r="B210" s="36"/>
      <c r="C210" s="257" t="s">
        <v>770</v>
      </c>
      <c r="D210" s="257" t="s">
        <v>512</v>
      </c>
      <c r="E210" s="258" t="s">
        <v>771</v>
      </c>
      <c r="F210" s="259" t="s">
        <v>772</v>
      </c>
      <c r="G210" s="260" t="s">
        <v>239</v>
      </c>
      <c r="H210" s="261">
        <v>1</v>
      </c>
      <c r="I210" s="262"/>
      <c r="J210" s="263">
        <f>ROUND(I210*H210,2)</f>
        <v>0</v>
      </c>
      <c r="K210" s="259" t="s">
        <v>1</v>
      </c>
      <c r="L210" s="264"/>
      <c r="M210" s="265" t="s">
        <v>1</v>
      </c>
      <c r="N210" s="266" t="s">
        <v>41</v>
      </c>
      <c r="O210" s="88"/>
      <c r="P210" s="241">
        <f>O210*H210</f>
        <v>0</v>
      </c>
      <c r="Q210" s="241">
        <v>0</v>
      </c>
      <c r="R210" s="241">
        <f>Q210*H210</f>
        <v>0</v>
      </c>
      <c r="S210" s="241">
        <v>0</v>
      </c>
      <c r="T210" s="242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43" t="s">
        <v>720</v>
      </c>
      <c r="AT210" s="243" t="s">
        <v>512</v>
      </c>
      <c r="AU210" s="243" t="s">
        <v>86</v>
      </c>
      <c r="AY210" s="14" t="s">
        <v>139</v>
      </c>
      <c r="BE210" s="244">
        <f>IF(N210="základní",J210,0)</f>
        <v>0</v>
      </c>
      <c r="BF210" s="244">
        <f>IF(N210="snížená",J210,0)</f>
        <v>0</v>
      </c>
      <c r="BG210" s="244">
        <f>IF(N210="zákl. přenesená",J210,0)</f>
        <v>0</v>
      </c>
      <c r="BH210" s="244">
        <f>IF(N210="sníž. přenesená",J210,0)</f>
        <v>0</v>
      </c>
      <c r="BI210" s="244">
        <f>IF(N210="nulová",J210,0)</f>
        <v>0</v>
      </c>
      <c r="BJ210" s="14" t="s">
        <v>84</v>
      </c>
      <c r="BK210" s="244">
        <f>ROUND(I210*H210,2)</f>
        <v>0</v>
      </c>
      <c r="BL210" s="14" t="s">
        <v>720</v>
      </c>
      <c r="BM210" s="243" t="s">
        <v>773</v>
      </c>
    </row>
    <row r="211" s="2" customFormat="1" ht="16.5" customHeight="1">
      <c r="A211" s="35"/>
      <c r="B211" s="36"/>
      <c r="C211" s="257" t="s">
        <v>774</v>
      </c>
      <c r="D211" s="257" t="s">
        <v>512</v>
      </c>
      <c r="E211" s="258" t="s">
        <v>775</v>
      </c>
      <c r="F211" s="259" t="s">
        <v>776</v>
      </c>
      <c r="G211" s="260" t="s">
        <v>166</v>
      </c>
      <c r="H211" s="261">
        <v>1</v>
      </c>
      <c r="I211" s="262"/>
      <c r="J211" s="263">
        <f>ROUND(I211*H211,2)</f>
        <v>0</v>
      </c>
      <c r="K211" s="259" t="s">
        <v>1</v>
      </c>
      <c r="L211" s="264"/>
      <c r="M211" s="265" t="s">
        <v>1</v>
      </c>
      <c r="N211" s="266" t="s">
        <v>41</v>
      </c>
      <c r="O211" s="88"/>
      <c r="P211" s="241">
        <f>O211*H211</f>
        <v>0</v>
      </c>
      <c r="Q211" s="241">
        <v>0</v>
      </c>
      <c r="R211" s="241">
        <f>Q211*H211</f>
        <v>0</v>
      </c>
      <c r="S211" s="241">
        <v>0</v>
      </c>
      <c r="T211" s="24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43" t="s">
        <v>720</v>
      </c>
      <c r="AT211" s="243" t="s">
        <v>512</v>
      </c>
      <c r="AU211" s="243" t="s">
        <v>86</v>
      </c>
      <c r="AY211" s="14" t="s">
        <v>139</v>
      </c>
      <c r="BE211" s="244">
        <f>IF(N211="základní",J211,0)</f>
        <v>0</v>
      </c>
      <c r="BF211" s="244">
        <f>IF(N211="snížená",J211,0)</f>
        <v>0</v>
      </c>
      <c r="BG211" s="244">
        <f>IF(N211="zákl. přenesená",J211,0)</f>
        <v>0</v>
      </c>
      <c r="BH211" s="244">
        <f>IF(N211="sníž. přenesená",J211,0)</f>
        <v>0</v>
      </c>
      <c r="BI211" s="244">
        <f>IF(N211="nulová",J211,0)</f>
        <v>0</v>
      </c>
      <c r="BJ211" s="14" t="s">
        <v>84</v>
      </c>
      <c r="BK211" s="244">
        <f>ROUND(I211*H211,2)</f>
        <v>0</v>
      </c>
      <c r="BL211" s="14" t="s">
        <v>720</v>
      </c>
      <c r="BM211" s="243" t="s">
        <v>777</v>
      </c>
    </row>
    <row r="212" s="2" customFormat="1" ht="16.5" customHeight="1">
      <c r="A212" s="35"/>
      <c r="B212" s="36"/>
      <c r="C212" s="257" t="s">
        <v>778</v>
      </c>
      <c r="D212" s="257" t="s">
        <v>512</v>
      </c>
      <c r="E212" s="258" t="s">
        <v>779</v>
      </c>
      <c r="F212" s="259" t="s">
        <v>780</v>
      </c>
      <c r="G212" s="260" t="s">
        <v>166</v>
      </c>
      <c r="H212" s="261">
        <v>1</v>
      </c>
      <c r="I212" s="262"/>
      <c r="J212" s="263">
        <f>ROUND(I212*H212,2)</f>
        <v>0</v>
      </c>
      <c r="K212" s="259" t="s">
        <v>1</v>
      </c>
      <c r="L212" s="264"/>
      <c r="M212" s="265" t="s">
        <v>1</v>
      </c>
      <c r="N212" s="266" t="s">
        <v>41</v>
      </c>
      <c r="O212" s="88"/>
      <c r="P212" s="241">
        <f>O212*H212</f>
        <v>0</v>
      </c>
      <c r="Q212" s="241">
        <v>0</v>
      </c>
      <c r="R212" s="241">
        <f>Q212*H212</f>
        <v>0</v>
      </c>
      <c r="S212" s="241">
        <v>0</v>
      </c>
      <c r="T212" s="242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43" t="s">
        <v>720</v>
      </c>
      <c r="AT212" s="243" t="s">
        <v>512</v>
      </c>
      <c r="AU212" s="243" t="s">
        <v>86</v>
      </c>
      <c r="AY212" s="14" t="s">
        <v>139</v>
      </c>
      <c r="BE212" s="244">
        <f>IF(N212="základní",J212,0)</f>
        <v>0</v>
      </c>
      <c r="BF212" s="244">
        <f>IF(N212="snížená",J212,0)</f>
        <v>0</v>
      </c>
      <c r="BG212" s="244">
        <f>IF(N212="zákl. přenesená",J212,0)</f>
        <v>0</v>
      </c>
      <c r="BH212" s="244">
        <f>IF(N212="sníž. přenesená",J212,0)</f>
        <v>0</v>
      </c>
      <c r="BI212" s="244">
        <f>IF(N212="nulová",J212,0)</f>
        <v>0</v>
      </c>
      <c r="BJ212" s="14" t="s">
        <v>84</v>
      </c>
      <c r="BK212" s="244">
        <f>ROUND(I212*H212,2)</f>
        <v>0</v>
      </c>
      <c r="BL212" s="14" t="s">
        <v>720</v>
      </c>
      <c r="BM212" s="243" t="s">
        <v>781</v>
      </c>
    </row>
    <row r="213" s="2" customFormat="1" ht="16.5" customHeight="1">
      <c r="A213" s="35"/>
      <c r="B213" s="36"/>
      <c r="C213" s="257" t="s">
        <v>782</v>
      </c>
      <c r="D213" s="257" t="s">
        <v>512</v>
      </c>
      <c r="E213" s="258" t="s">
        <v>783</v>
      </c>
      <c r="F213" s="259" t="s">
        <v>784</v>
      </c>
      <c r="G213" s="260" t="s">
        <v>166</v>
      </c>
      <c r="H213" s="261">
        <v>1</v>
      </c>
      <c r="I213" s="262"/>
      <c r="J213" s="263">
        <f>ROUND(I213*H213,2)</f>
        <v>0</v>
      </c>
      <c r="K213" s="259" t="s">
        <v>1</v>
      </c>
      <c r="L213" s="264"/>
      <c r="M213" s="265" t="s">
        <v>1</v>
      </c>
      <c r="N213" s="266" t="s">
        <v>41</v>
      </c>
      <c r="O213" s="88"/>
      <c r="P213" s="241">
        <f>O213*H213</f>
        <v>0</v>
      </c>
      <c r="Q213" s="241">
        <v>0</v>
      </c>
      <c r="R213" s="241">
        <f>Q213*H213</f>
        <v>0</v>
      </c>
      <c r="S213" s="241">
        <v>0</v>
      </c>
      <c r="T213" s="24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43" t="s">
        <v>720</v>
      </c>
      <c r="AT213" s="243" t="s">
        <v>512</v>
      </c>
      <c r="AU213" s="243" t="s">
        <v>86</v>
      </c>
      <c r="AY213" s="14" t="s">
        <v>139</v>
      </c>
      <c r="BE213" s="244">
        <f>IF(N213="základní",J213,0)</f>
        <v>0</v>
      </c>
      <c r="BF213" s="244">
        <f>IF(N213="snížená",J213,0)</f>
        <v>0</v>
      </c>
      <c r="BG213" s="244">
        <f>IF(N213="zákl. přenesená",J213,0)</f>
        <v>0</v>
      </c>
      <c r="BH213" s="244">
        <f>IF(N213="sníž. přenesená",J213,0)</f>
        <v>0</v>
      </c>
      <c r="BI213" s="244">
        <f>IF(N213="nulová",J213,0)</f>
        <v>0</v>
      </c>
      <c r="BJ213" s="14" t="s">
        <v>84</v>
      </c>
      <c r="BK213" s="244">
        <f>ROUND(I213*H213,2)</f>
        <v>0</v>
      </c>
      <c r="BL213" s="14" t="s">
        <v>720</v>
      </c>
      <c r="BM213" s="243" t="s">
        <v>785</v>
      </c>
    </row>
    <row r="214" s="2" customFormat="1" ht="16.5" customHeight="1">
      <c r="A214" s="35"/>
      <c r="B214" s="36"/>
      <c r="C214" s="257" t="s">
        <v>786</v>
      </c>
      <c r="D214" s="257" t="s">
        <v>512</v>
      </c>
      <c r="E214" s="258" t="s">
        <v>787</v>
      </c>
      <c r="F214" s="259" t="s">
        <v>788</v>
      </c>
      <c r="G214" s="260" t="s">
        <v>166</v>
      </c>
      <c r="H214" s="261">
        <v>1</v>
      </c>
      <c r="I214" s="262"/>
      <c r="J214" s="263">
        <f>ROUND(I214*H214,2)</f>
        <v>0</v>
      </c>
      <c r="K214" s="259" t="s">
        <v>1</v>
      </c>
      <c r="L214" s="264"/>
      <c r="M214" s="265" t="s">
        <v>1</v>
      </c>
      <c r="N214" s="266" t="s">
        <v>41</v>
      </c>
      <c r="O214" s="88"/>
      <c r="P214" s="241">
        <f>O214*H214</f>
        <v>0</v>
      </c>
      <c r="Q214" s="241">
        <v>0</v>
      </c>
      <c r="R214" s="241">
        <f>Q214*H214</f>
        <v>0</v>
      </c>
      <c r="S214" s="241">
        <v>0</v>
      </c>
      <c r="T214" s="242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43" t="s">
        <v>720</v>
      </c>
      <c r="AT214" s="243" t="s">
        <v>512</v>
      </c>
      <c r="AU214" s="243" t="s">
        <v>86</v>
      </c>
      <c r="AY214" s="14" t="s">
        <v>139</v>
      </c>
      <c r="BE214" s="244">
        <f>IF(N214="základní",J214,0)</f>
        <v>0</v>
      </c>
      <c r="BF214" s="244">
        <f>IF(N214="snížená",J214,0)</f>
        <v>0</v>
      </c>
      <c r="BG214" s="244">
        <f>IF(N214="zákl. přenesená",J214,0)</f>
        <v>0</v>
      </c>
      <c r="BH214" s="244">
        <f>IF(N214="sníž. přenesená",J214,0)</f>
        <v>0</v>
      </c>
      <c r="BI214" s="244">
        <f>IF(N214="nulová",J214,0)</f>
        <v>0</v>
      </c>
      <c r="BJ214" s="14" t="s">
        <v>84</v>
      </c>
      <c r="BK214" s="244">
        <f>ROUND(I214*H214,2)</f>
        <v>0</v>
      </c>
      <c r="BL214" s="14" t="s">
        <v>720</v>
      </c>
      <c r="BM214" s="243" t="s">
        <v>789</v>
      </c>
    </row>
    <row r="215" s="2" customFormat="1" ht="16.5" customHeight="1">
      <c r="A215" s="35"/>
      <c r="B215" s="36"/>
      <c r="C215" s="257" t="s">
        <v>790</v>
      </c>
      <c r="D215" s="257" t="s">
        <v>512</v>
      </c>
      <c r="E215" s="258" t="s">
        <v>791</v>
      </c>
      <c r="F215" s="259" t="s">
        <v>792</v>
      </c>
      <c r="G215" s="260" t="s">
        <v>166</v>
      </c>
      <c r="H215" s="261">
        <v>1</v>
      </c>
      <c r="I215" s="262"/>
      <c r="J215" s="263">
        <f>ROUND(I215*H215,2)</f>
        <v>0</v>
      </c>
      <c r="K215" s="259" t="s">
        <v>1</v>
      </c>
      <c r="L215" s="264"/>
      <c r="M215" s="265" t="s">
        <v>1</v>
      </c>
      <c r="N215" s="266" t="s">
        <v>41</v>
      </c>
      <c r="O215" s="88"/>
      <c r="P215" s="241">
        <f>O215*H215</f>
        <v>0</v>
      </c>
      <c r="Q215" s="241">
        <v>0</v>
      </c>
      <c r="R215" s="241">
        <f>Q215*H215</f>
        <v>0</v>
      </c>
      <c r="S215" s="241">
        <v>0</v>
      </c>
      <c r="T215" s="242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43" t="s">
        <v>720</v>
      </c>
      <c r="AT215" s="243" t="s">
        <v>512</v>
      </c>
      <c r="AU215" s="243" t="s">
        <v>86</v>
      </c>
      <c r="AY215" s="14" t="s">
        <v>139</v>
      </c>
      <c r="BE215" s="244">
        <f>IF(N215="základní",J215,0)</f>
        <v>0</v>
      </c>
      <c r="BF215" s="244">
        <f>IF(N215="snížená",J215,0)</f>
        <v>0</v>
      </c>
      <c r="BG215" s="244">
        <f>IF(N215="zákl. přenesená",J215,0)</f>
        <v>0</v>
      </c>
      <c r="BH215" s="244">
        <f>IF(N215="sníž. přenesená",J215,0)</f>
        <v>0</v>
      </c>
      <c r="BI215" s="244">
        <f>IF(N215="nulová",J215,0)</f>
        <v>0</v>
      </c>
      <c r="BJ215" s="14" t="s">
        <v>84</v>
      </c>
      <c r="BK215" s="244">
        <f>ROUND(I215*H215,2)</f>
        <v>0</v>
      </c>
      <c r="BL215" s="14" t="s">
        <v>720</v>
      </c>
      <c r="BM215" s="243" t="s">
        <v>793</v>
      </c>
    </row>
    <row r="216" s="2" customFormat="1" ht="16.5" customHeight="1">
      <c r="A216" s="35"/>
      <c r="B216" s="36"/>
      <c r="C216" s="257" t="s">
        <v>794</v>
      </c>
      <c r="D216" s="257" t="s">
        <v>512</v>
      </c>
      <c r="E216" s="258" t="s">
        <v>795</v>
      </c>
      <c r="F216" s="259" t="s">
        <v>796</v>
      </c>
      <c r="G216" s="260" t="s">
        <v>166</v>
      </c>
      <c r="H216" s="261">
        <v>1</v>
      </c>
      <c r="I216" s="262"/>
      <c r="J216" s="263">
        <f>ROUND(I216*H216,2)</f>
        <v>0</v>
      </c>
      <c r="K216" s="259" t="s">
        <v>1</v>
      </c>
      <c r="L216" s="264"/>
      <c r="M216" s="265" t="s">
        <v>1</v>
      </c>
      <c r="N216" s="266" t="s">
        <v>41</v>
      </c>
      <c r="O216" s="88"/>
      <c r="P216" s="241">
        <f>O216*H216</f>
        <v>0</v>
      </c>
      <c r="Q216" s="241">
        <v>0</v>
      </c>
      <c r="R216" s="241">
        <f>Q216*H216</f>
        <v>0</v>
      </c>
      <c r="S216" s="241">
        <v>0</v>
      </c>
      <c r="T216" s="242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43" t="s">
        <v>720</v>
      </c>
      <c r="AT216" s="243" t="s">
        <v>512</v>
      </c>
      <c r="AU216" s="243" t="s">
        <v>86</v>
      </c>
      <c r="AY216" s="14" t="s">
        <v>139</v>
      </c>
      <c r="BE216" s="244">
        <f>IF(N216="základní",J216,0)</f>
        <v>0</v>
      </c>
      <c r="BF216" s="244">
        <f>IF(N216="snížená",J216,0)</f>
        <v>0</v>
      </c>
      <c r="BG216" s="244">
        <f>IF(N216="zákl. přenesená",J216,0)</f>
        <v>0</v>
      </c>
      <c r="BH216" s="244">
        <f>IF(N216="sníž. přenesená",J216,0)</f>
        <v>0</v>
      </c>
      <c r="BI216" s="244">
        <f>IF(N216="nulová",J216,0)</f>
        <v>0</v>
      </c>
      <c r="BJ216" s="14" t="s">
        <v>84</v>
      </c>
      <c r="BK216" s="244">
        <f>ROUND(I216*H216,2)</f>
        <v>0</v>
      </c>
      <c r="BL216" s="14" t="s">
        <v>720</v>
      </c>
      <c r="BM216" s="243" t="s">
        <v>797</v>
      </c>
    </row>
    <row r="217" s="2" customFormat="1" ht="16.5" customHeight="1">
      <c r="A217" s="35"/>
      <c r="B217" s="36"/>
      <c r="C217" s="232" t="s">
        <v>798</v>
      </c>
      <c r="D217" s="232" t="s">
        <v>142</v>
      </c>
      <c r="E217" s="233" t="s">
        <v>799</v>
      </c>
      <c r="F217" s="234" t="s">
        <v>800</v>
      </c>
      <c r="G217" s="235" t="s">
        <v>166</v>
      </c>
      <c r="H217" s="236">
        <v>2</v>
      </c>
      <c r="I217" s="237"/>
      <c r="J217" s="238">
        <f>ROUND(I217*H217,2)</f>
        <v>0</v>
      </c>
      <c r="K217" s="234" t="s">
        <v>1</v>
      </c>
      <c r="L217" s="41"/>
      <c r="M217" s="239" t="s">
        <v>1</v>
      </c>
      <c r="N217" s="240" t="s">
        <v>41</v>
      </c>
      <c r="O217" s="88"/>
      <c r="P217" s="241">
        <f>O217*H217</f>
        <v>0</v>
      </c>
      <c r="Q217" s="241">
        <v>0.00050000000000000001</v>
      </c>
      <c r="R217" s="241">
        <f>Q217*H217</f>
        <v>0.001</v>
      </c>
      <c r="S217" s="241">
        <v>0</v>
      </c>
      <c r="T217" s="242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43" t="s">
        <v>147</v>
      </c>
      <c r="AT217" s="243" t="s">
        <v>142</v>
      </c>
      <c r="AU217" s="243" t="s">
        <v>86</v>
      </c>
      <c r="AY217" s="14" t="s">
        <v>139</v>
      </c>
      <c r="BE217" s="244">
        <f>IF(N217="základní",J217,0)</f>
        <v>0</v>
      </c>
      <c r="BF217" s="244">
        <f>IF(N217="snížená",J217,0)</f>
        <v>0</v>
      </c>
      <c r="BG217" s="244">
        <f>IF(N217="zákl. přenesená",J217,0)</f>
        <v>0</v>
      </c>
      <c r="BH217" s="244">
        <f>IF(N217="sníž. přenesená",J217,0)</f>
        <v>0</v>
      </c>
      <c r="BI217" s="244">
        <f>IF(N217="nulová",J217,0)</f>
        <v>0</v>
      </c>
      <c r="BJ217" s="14" t="s">
        <v>84</v>
      </c>
      <c r="BK217" s="244">
        <f>ROUND(I217*H217,2)</f>
        <v>0</v>
      </c>
      <c r="BL217" s="14" t="s">
        <v>147</v>
      </c>
      <c r="BM217" s="243" t="s">
        <v>801</v>
      </c>
    </row>
    <row r="218" s="2" customFormat="1" ht="24" customHeight="1">
      <c r="A218" s="35"/>
      <c r="B218" s="36"/>
      <c r="C218" s="257" t="s">
        <v>802</v>
      </c>
      <c r="D218" s="257" t="s">
        <v>512</v>
      </c>
      <c r="E218" s="258" t="s">
        <v>803</v>
      </c>
      <c r="F218" s="259" t="s">
        <v>804</v>
      </c>
      <c r="G218" s="260" t="s">
        <v>805</v>
      </c>
      <c r="H218" s="261">
        <v>1</v>
      </c>
      <c r="I218" s="262"/>
      <c r="J218" s="263">
        <f>ROUND(I218*H218,2)</f>
        <v>0</v>
      </c>
      <c r="K218" s="259" t="s">
        <v>1</v>
      </c>
      <c r="L218" s="264"/>
      <c r="M218" s="265" t="s">
        <v>1</v>
      </c>
      <c r="N218" s="266" t="s">
        <v>41</v>
      </c>
      <c r="O218" s="88"/>
      <c r="P218" s="241">
        <f>O218*H218</f>
        <v>0</v>
      </c>
      <c r="Q218" s="241">
        <v>0.001</v>
      </c>
      <c r="R218" s="241">
        <f>Q218*H218</f>
        <v>0.001</v>
      </c>
      <c r="S218" s="241">
        <v>0</v>
      </c>
      <c r="T218" s="242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43" t="s">
        <v>720</v>
      </c>
      <c r="AT218" s="243" t="s">
        <v>512</v>
      </c>
      <c r="AU218" s="243" t="s">
        <v>86</v>
      </c>
      <c r="AY218" s="14" t="s">
        <v>139</v>
      </c>
      <c r="BE218" s="244">
        <f>IF(N218="základní",J218,0)</f>
        <v>0</v>
      </c>
      <c r="BF218" s="244">
        <f>IF(N218="snížená",J218,0)</f>
        <v>0</v>
      </c>
      <c r="BG218" s="244">
        <f>IF(N218="zákl. přenesená",J218,0)</f>
        <v>0</v>
      </c>
      <c r="BH218" s="244">
        <f>IF(N218="sníž. přenesená",J218,0)</f>
        <v>0</v>
      </c>
      <c r="BI218" s="244">
        <f>IF(N218="nulová",J218,0)</f>
        <v>0</v>
      </c>
      <c r="BJ218" s="14" t="s">
        <v>84</v>
      </c>
      <c r="BK218" s="244">
        <f>ROUND(I218*H218,2)</f>
        <v>0</v>
      </c>
      <c r="BL218" s="14" t="s">
        <v>720</v>
      </c>
      <c r="BM218" s="243" t="s">
        <v>806</v>
      </c>
    </row>
    <row r="219" s="2" customFormat="1" ht="16.5" customHeight="1">
      <c r="A219" s="35"/>
      <c r="B219" s="36"/>
      <c r="C219" s="257" t="s">
        <v>807</v>
      </c>
      <c r="D219" s="257" t="s">
        <v>512</v>
      </c>
      <c r="E219" s="258" t="s">
        <v>808</v>
      </c>
      <c r="F219" s="259" t="s">
        <v>809</v>
      </c>
      <c r="G219" s="260" t="s">
        <v>611</v>
      </c>
      <c r="H219" s="261">
        <v>2</v>
      </c>
      <c r="I219" s="262"/>
      <c r="J219" s="263">
        <f>ROUND(I219*H219,2)</f>
        <v>0</v>
      </c>
      <c r="K219" s="259" t="s">
        <v>1</v>
      </c>
      <c r="L219" s="264"/>
      <c r="M219" s="265" t="s">
        <v>1</v>
      </c>
      <c r="N219" s="266" t="s">
        <v>41</v>
      </c>
      <c r="O219" s="88"/>
      <c r="P219" s="241">
        <f>O219*H219</f>
        <v>0</v>
      </c>
      <c r="Q219" s="241">
        <v>0.001</v>
      </c>
      <c r="R219" s="241">
        <f>Q219*H219</f>
        <v>0.002</v>
      </c>
      <c r="S219" s="241">
        <v>0</v>
      </c>
      <c r="T219" s="242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43" t="s">
        <v>720</v>
      </c>
      <c r="AT219" s="243" t="s">
        <v>512</v>
      </c>
      <c r="AU219" s="243" t="s">
        <v>86</v>
      </c>
      <c r="AY219" s="14" t="s">
        <v>139</v>
      </c>
      <c r="BE219" s="244">
        <f>IF(N219="základní",J219,0)</f>
        <v>0</v>
      </c>
      <c r="BF219" s="244">
        <f>IF(N219="snížená",J219,0)</f>
        <v>0</v>
      </c>
      <c r="BG219" s="244">
        <f>IF(N219="zákl. přenesená",J219,0)</f>
        <v>0</v>
      </c>
      <c r="BH219" s="244">
        <f>IF(N219="sníž. přenesená",J219,0)</f>
        <v>0</v>
      </c>
      <c r="BI219" s="244">
        <f>IF(N219="nulová",J219,0)</f>
        <v>0</v>
      </c>
      <c r="BJ219" s="14" t="s">
        <v>84</v>
      </c>
      <c r="BK219" s="244">
        <f>ROUND(I219*H219,2)</f>
        <v>0</v>
      </c>
      <c r="BL219" s="14" t="s">
        <v>720</v>
      </c>
      <c r="BM219" s="243" t="s">
        <v>810</v>
      </c>
    </row>
    <row r="220" s="2" customFormat="1" ht="16.5" customHeight="1">
      <c r="A220" s="35"/>
      <c r="B220" s="36"/>
      <c r="C220" s="257" t="s">
        <v>811</v>
      </c>
      <c r="D220" s="257" t="s">
        <v>512</v>
      </c>
      <c r="E220" s="258" t="s">
        <v>812</v>
      </c>
      <c r="F220" s="259" t="s">
        <v>813</v>
      </c>
      <c r="G220" s="260" t="s">
        <v>805</v>
      </c>
      <c r="H220" s="261">
        <v>2</v>
      </c>
      <c r="I220" s="262"/>
      <c r="J220" s="263">
        <f>ROUND(I220*H220,2)</f>
        <v>0</v>
      </c>
      <c r="K220" s="259" t="s">
        <v>1</v>
      </c>
      <c r="L220" s="264"/>
      <c r="M220" s="265" t="s">
        <v>1</v>
      </c>
      <c r="N220" s="266" t="s">
        <v>41</v>
      </c>
      <c r="O220" s="88"/>
      <c r="P220" s="241">
        <f>O220*H220</f>
        <v>0</v>
      </c>
      <c r="Q220" s="241">
        <v>0.001</v>
      </c>
      <c r="R220" s="241">
        <f>Q220*H220</f>
        <v>0.002</v>
      </c>
      <c r="S220" s="241">
        <v>0</v>
      </c>
      <c r="T220" s="242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43" t="s">
        <v>720</v>
      </c>
      <c r="AT220" s="243" t="s">
        <v>512</v>
      </c>
      <c r="AU220" s="243" t="s">
        <v>86</v>
      </c>
      <c r="AY220" s="14" t="s">
        <v>139</v>
      </c>
      <c r="BE220" s="244">
        <f>IF(N220="základní",J220,0)</f>
        <v>0</v>
      </c>
      <c r="BF220" s="244">
        <f>IF(N220="snížená",J220,0)</f>
        <v>0</v>
      </c>
      <c r="BG220" s="244">
        <f>IF(N220="zákl. přenesená",J220,0)</f>
        <v>0</v>
      </c>
      <c r="BH220" s="244">
        <f>IF(N220="sníž. přenesená",J220,0)</f>
        <v>0</v>
      </c>
      <c r="BI220" s="244">
        <f>IF(N220="nulová",J220,0)</f>
        <v>0</v>
      </c>
      <c r="BJ220" s="14" t="s">
        <v>84</v>
      </c>
      <c r="BK220" s="244">
        <f>ROUND(I220*H220,2)</f>
        <v>0</v>
      </c>
      <c r="BL220" s="14" t="s">
        <v>720</v>
      </c>
      <c r="BM220" s="243" t="s">
        <v>814</v>
      </c>
    </row>
    <row r="221" s="2" customFormat="1" ht="16.5" customHeight="1">
      <c r="A221" s="35"/>
      <c r="B221" s="36"/>
      <c r="C221" s="232" t="s">
        <v>815</v>
      </c>
      <c r="D221" s="232" t="s">
        <v>142</v>
      </c>
      <c r="E221" s="233" t="s">
        <v>816</v>
      </c>
      <c r="F221" s="234" t="s">
        <v>817</v>
      </c>
      <c r="G221" s="235" t="s">
        <v>611</v>
      </c>
      <c r="H221" s="236">
        <v>2</v>
      </c>
      <c r="I221" s="237"/>
      <c r="J221" s="238">
        <f>ROUND(I221*H221,2)</f>
        <v>0</v>
      </c>
      <c r="K221" s="234" t="s">
        <v>1</v>
      </c>
      <c r="L221" s="41"/>
      <c r="M221" s="239" t="s">
        <v>1</v>
      </c>
      <c r="N221" s="240" t="s">
        <v>41</v>
      </c>
      <c r="O221" s="88"/>
      <c r="P221" s="241">
        <f>O221*H221</f>
        <v>0</v>
      </c>
      <c r="Q221" s="241">
        <v>0</v>
      </c>
      <c r="R221" s="241">
        <f>Q221*H221</f>
        <v>0</v>
      </c>
      <c r="S221" s="241">
        <v>0</v>
      </c>
      <c r="T221" s="242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43" t="s">
        <v>818</v>
      </c>
      <c r="AT221" s="243" t="s">
        <v>142</v>
      </c>
      <c r="AU221" s="243" t="s">
        <v>86</v>
      </c>
      <c r="AY221" s="14" t="s">
        <v>139</v>
      </c>
      <c r="BE221" s="244">
        <f>IF(N221="základní",J221,0)</f>
        <v>0</v>
      </c>
      <c r="BF221" s="244">
        <f>IF(N221="snížená",J221,0)</f>
        <v>0</v>
      </c>
      <c r="BG221" s="244">
        <f>IF(N221="zákl. přenesená",J221,0)</f>
        <v>0</v>
      </c>
      <c r="BH221" s="244">
        <f>IF(N221="sníž. přenesená",J221,0)</f>
        <v>0</v>
      </c>
      <c r="BI221" s="244">
        <f>IF(N221="nulová",J221,0)</f>
        <v>0</v>
      </c>
      <c r="BJ221" s="14" t="s">
        <v>84</v>
      </c>
      <c r="BK221" s="244">
        <f>ROUND(I221*H221,2)</f>
        <v>0</v>
      </c>
      <c r="BL221" s="14" t="s">
        <v>818</v>
      </c>
      <c r="BM221" s="243" t="s">
        <v>819</v>
      </c>
    </row>
    <row r="222" s="2" customFormat="1" ht="16.5" customHeight="1">
      <c r="A222" s="35"/>
      <c r="B222" s="36"/>
      <c r="C222" s="232" t="s">
        <v>820</v>
      </c>
      <c r="D222" s="232" t="s">
        <v>142</v>
      </c>
      <c r="E222" s="233" t="s">
        <v>821</v>
      </c>
      <c r="F222" s="234" t="s">
        <v>822</v>
      </c>
      <c r="G222" s="235" t="s">
        <v>155</v>
      </c>
      <c r="H222" s="236">
        <v>1.0520000000000001</v>
      </c>
      <c r="I222" s="237"/>
      <c r="J222" s="238">
        <f>ROUND(I222*H222,2)</f>
        <v>0</v>
      </c>
      <c r="K222" s="234" t="s">
        <v>146</v>
      </c>
      <c r="L222" s="41"/>
      <c r="M222" s="239" t="s">
        <v>1</v>
      </c>
      <c r="N222" s="240" t="s">
        <v>41</v>
      </c>
      <c r="O222" s="88"/>
      <c r="P222" s="241">
        <f>O222*H222</f>
        <v>0</v>
      </c>
      <c r="Q222" s="241">
        <v>0</v>
      </c>
      <c r="R222" s="241">
        <f>Q222*H222</f>
        <v>0</v>
      </c>
      <c r="S222" s="241">
        <v>0</v>
      </c>
      <c r="T222" s="242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43" t="s">
        <v>147</v>
      </c>
      <c r="AT222" s="243" t="s">
        <v>142</v>
      </c>
      <c r="AU222" s="243" t="s">
        <v>86</v>
      </c>
      <c r="AY222" s="14" t="s">
        <v>139</v>
      </c>
      <c r="BE222" s="244">
        <f>IF(N222="základní",J222,0)</f>
        <v>0</v>
      </c>
      <c r="BF222" s="244">
        <f>IF(N222="snížená",J222,0)</f>
        <v>0</v>
      </c>
      <c r="BG222" s="244">
        <f>IF(N222="zákl. přenesená",J222,0)</f>
        <v>0</v>
      </c>
      <c r="BH222" s="244">
        <f>IF(N222="sníž. přenesená",J222,0)</f>
        <v>0</v>
      </c>
      <c r="BI222" s="244">
        <f>IF(N222="nulová",J222,0)</f>
        <v>0</v>
      </c>
      <c r="BJ222" s="14" t="s">
        <v>84</v>
      </c>
      <c r="BK222" s="244">
        <f>ROUND(I222*H222,2)</f>
        <v>0</v>
      </c>
      <c r="BL222" s="14" t="s">
        <v>147</v>
      </c>
      <c r="BM222" s="243" t="s">
        <v>823</v>
      </c>
    </row>
    <row r="223" s="2" customFormat="1" ht="24" customHeight="1">
      <c r="A223" s="35"/>
      <c r="B223" s="36"/>
      <c r="C223" s="232" t="s">
        <v>824</v>
      </c>
      <c r="D223" s="232" t="s">
        <v>142</v>
      </c>
      <c r="E223" s="233" t="s">
        <v>825</v>
      </c>
      <c r="F223" s="234" t="s">
        <v>826</v>
      </c>
      <c r="G223" s="235" t="s">
        <v>155</v>
      </c>
      <c r="H223" s="236">
        <v>1.0520000000000001</v>
      </c>
      <c r="I223" s="237"/>
      <c r="J223" s="238">
        <f>ROUND(I223*H223,2)</f>
        <v>0</v>
      </c>
      <c r="K223" s="234" t="s">
        <v>146</v>
      </c>
      <c r="L223" s="41"/>
      <c r="M223" s="239" t="s">
        <v>1</v>
      </c>
      <c r="N223" s="240" t="s">
        <v>41</v>
      </c>
      <c r="O223" s="88"/>
      <c r="P223" s="241">
        <f>O223*H223</f>
        <v>0</v>
      </c>
      <c r="Q223" s="241">
        <v>0</v>
      </c>
      <c r="R223" s="241">
        <f>Q223*H223</f>
        <v>0</v>
      </c>
      <c r="S223" s="241">
        <v>0</v>
      </c>
      <c r="T223" s="242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43" t="s">
        <v>147</v>
      </c>
      <c r="AT223" s="243" t="s">
        <v>142</v>
      </c>
      <c r="AU223" s="243" t="s">
        <v>86</v>
      </c>
      <c r="AY223" s="14" t="s">
        <v>139</v>
      </c>
      <c r="BE223" s="244">
        <f>IF(N223="základní",J223,0)</f>
        <v>0</v>
      </c>
      <c r="BF223" s="244">
        <f>IF(N223="snížená",J223,0)</f>
        <v>0</v>
      </c>
      <c r="BG223" s="244">
        <f>IF(N223="zákl. přenesená",J223,0)</f>
        <v>0</v>
      </c>
      <c r="BH223" s="244">
        <f>IF(N223="sníž. přenesená",J223,0)</f>
        <v>0</v>
      </c>
      <c r="BI223" s="244">
        <f>IF(N223="nulová",J223,0)</f>
        <v>0</v>
      </c>
      <c r="BJ223" s="14" t="s">
        <v>84</v>
      </c>
      <c r="BK223" s="244">
        <f>ROUND(I223*H223,2)</f>
        <v>0</v>
      </c>
      <c r="BL223" s="14" t="s">
        <v>147</v>
      </c>
      <c r="BM223" s="243" t="s">
        <v>827</v>
      </c>
    </row>
    <row r="224" s="2" customFormat="1" ht="24" customHeight="1">
      <c r="A224" s="35"/>
      <c r="B224" s="36"/>
      <c r="C224" s="232" t="s">
        <v>828</v>
      </c>
      <c r="D224" s="232" t="s">
        <v>142</v>
      </c>
      <c r="E224" s="233" t="s">
        <v>829</v>
      </c>
      <c r="F224" s="234" t="s">
        <v>830</v>
      </c>
      <c r="G224" s="235" t="s">
        <v>155</v>
      </c>
      <c r="H224" s="236">
        <v>1.0520000000000001</v>
      </c>
      <c r="I224" s="237"/>
      <c r="J224" s="238">
        <f>ROUND(I224*H224,2)</f>
        <v>0</v>
      </c>
      <c r="K224" s="234" t="s">
        <v>146</v>
      </c>
      <c r="L224" s="41"/>
      <c r="M224" s="239" t="s">
        <v>1</v>
      </c>
      <c r="N224" s="240" t="s">
        <v>41</v>
      </c>
      <c r="O224" s="88"/>
      <c r="P224" s="241">
        <f>O224*H224</f>
        <v>0</v>
      </c>
      <c r="Q224" s="241">
        <v>0</v>
      </c>
      <c r="R224" s="241">
        <f>Q224*H224</f>
        <v>0</v>
      </c>
      <c r="S224" s="241">
        <v>0</v>
      </c>
      <c r="T224" s="242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43" t="s">
        <v>147</v>
      </c>
      <c r="AT224" s="243" t="s">
        <v>142</v>
      </c>
      <c r="AU224" s="243" t="s">
        <v>86</v>
      </c>
      <c r="AY224" s="14" t="s">
        <v>139</v>
      </c>
      <c r="BE224" s="244">
        <f>IF(N224="základní",J224,0)</f>
        <v>0</v>
      </c>
      <c r="BF224" s="244">
        <f>IF(N224="snížená",J224,0)</f>
        <v>0</v>
      </c>
      <c r="BG224" s="244">
        <f>IF(N224="zákl. přenesená",J224,0)</f>
        <v>0</v>
      </c>
      <c r="BH224" s="244">
        <f>IF(N224="sníž. přenesená",J224,0)</f>
        <v>0</v>
      </c>
      <c r="BI224" s="244">
        <f>IF(N224="nulová",J224,0)</f>
        <v>0</v>
      </c>
      <c r="BJ224" s="14" t="s">
        <v>84</v>
      </c>
      <c r="BK224" s="244">
        <f>ROUND(I224*H224,2)</f>
        <v>0</v>
      </c>
      <c r="BL224" s="14" t="s">
        <v>147</v>
      </c>
      <c r="BM224" s="243" t="s">
        <v>831</v>
      </c>
    </row>
    <row r="225" s="12" customFormat="1" ht="22.8" customHeight="1">
      <c r="A225" s="12"/>
      <c r="B225" s="216"/>
      <c r="C225" s="217"/>
      <c r="D225" s="218" t="s">
        <v>75</v>
      </c>
      <c r="E225" s="230" t="s">
        <v>206</v>
      </c>
      <c r="F225" s="230" t="s">
        <v>207</v>
      </c>
      <c r="G225" s="217"/>
      <c r="H225" s="217"/>
      <c r="I225" s="220"/>
      <c r="J225" s="231">
        <f>BK225</f>
        <v>0</v>
      </c>
      <c r="K225" s="217"/>
      <c r="L225" s="222"/>
      <c r="M225" s="223"/>
      <c r="N225" s="224"/>
      <c r="O225" s="224"/>
      <c r="P225" s="225">
        <f>SUM(P226:P255)</f>
        <v>0</v>
      </c>
      <c r="Q225" s="224"/>
      <c r="R225" s="225">
        <f>SUM(R226:R255)</f>
        <v>0.12715000000000001</v>
      </c>
      <c r="S225" s="224"/>
      <c r="T225" s="226">
        <f>SUM(T226:T255)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27" t="s">
        <v>86</v>
      </c>
      <c r="AT225" s="228" t="s">
        <v>75</v>
      </c>
      <c r="AU225" s="228" t="s">
        <v>84</v>
      </c>
      <c r="AY225" s="227" t="s">
        <v>139</v>
      </c>
      <c r="BK225" s="229">
        <f>SUM(BK226:BK255)</f>
        <v>0</v>
      </c>
    </row>
    <row r="226" s="2" customFormat="1" ht="16.5" customHeight="1">
      <c r="A226" s="35"/>
      <c r="B226" s="36"/>
      <c r="C226" s="232" t="s">
        <v>720</v>
      </c>
      <c r="D226" s="232" t="s">
        <v>142</v>
      </c>
      <c r="E226" s="233" t="s">
        <v>832</v>
      </c>
      <c r="F226" s="234" t="s">
        <v>833</v>
      </c>
      <c r="G226" s="235" t="s">
        <v>239</v>
      </c>
      <c r="H226" s="236">
        <v>20</v>
      </c>
      <c r="I226" s="237"/>
      <c r="J226" s="238">
        <f>ROUND(I226*H226,2)</f>
        <v>0</v>
      </c>
      <c r="K226" s="234" t="s">
        <v>146</v>
      </c>
      <c r="L226" s="41"/>
      <c r="M226" s="239" t="s">
        <v>1</v>
      </c>
      <c r="N226" s="240" t="s">
        <v>41</v>
      </c>
      <c r="O226" s="88"/>
      <c r="P226" s="241">
        <f>O226*H226</f>
        <v>0</v>
      </c>
      <c r="Q226" s="241">
        <v>0.0011199999999999999</v>
      </c>
      <c r="R226" s="241">
        <f>Q226*H226</f>
        <v>0.022399999999999996</v>
      </c>
      <c r="S226" s="241">
        <v>0</v>
      </c>
      <c r="T226" s="242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43" t="s">
        <v>147</v>
      </c>
      <c r="AT226" s="243" t="s">
        <v>142</v>
      </c>
      <c r="AU226" s="243" t="s">
        <v>86</v>
      </c>
      <c r="AY226" s="14" t="s">
        <v>139</v>
      </c>
      <c r="BE226" s="244">
        <f>IF(N226="základní",J226,0)</f>
        <v>0</v>
      </c>
      <c r="BF226" s="244">
        <f>IF(N226="snížená",J226,0)</f>
        <v>0</v>
      </c>
      <c r="BG226" s="244">
        <f>IF(N226="zákl. přenesená",J226,0)</f>
        <v>0</v>
      </c>
      <c r="BH226" s="244">
        <f>IF(N226="sníž. přenesená",J226,0)</f>
        <v>0</v>
      </c>
      <c r="BI226" s="244">
        <f>IF(N226="nulová",J226,0)</f>
        <v>0</v>
      </c>
      <c r="BJ226" s="14" t="s">
        <v>84</v>
      </c>
      <c r="BK226" s="244">
        <f>ROUND(I226*H226,2)</f>
        <v>0</v>
      </c>
      <c r="BL226" s="14" t="s">
        <v>147</v>
      </c>
      <c r="BM226" s="243" t="s">
        <v>834</v>
      </c>
    </row>
    <row r="227" s="2" customFormat="1" ht="16.5" customHeight="1">
      <c r="A227" s="35"/>
      <c r="B227" s="36"/>
      <c r="C227" s="257" t="s">
        <v>835</v>
      </c>
      <c r="D227" s="257" t="s">
        <v>512</v>
      </c>
      <c r="E227" s="258" t="s">
        <v>836</v>
      </c>
      <c r="F227" s="259" t="s">
        <v>837</v>
      </c>
      <c r="G227" s="260" t="s">
        <v>611</v>
      </c>
      <c r="H227" s="261">
        <v>20</v>
      </c>
      <c r="I227" s="262"/>
      <c r="J227" s="263">
        <f>ROUND(I227*H227,2)</f>
        <v>0</v>
      </c>
      <c r="K227" s="259" t="s">
        <v>1</v>
      </c>
      <c r="L227" s="264"/>
      <c r="M227" s="265" t="s">
        <v>1</v>
      </c>
      <c r="N227" s="266" t="s">
        <v>41</v>
      </c>
      <c r="O227" s="88"/>
      <c r="P227" s="241">
        <f>O227*H227</f>
        <v>0</v>
      </c>
      <c r="Q227" s="241">
        <v>0.00029999999999999997</v>
      </c>
      <c r="R227" s="241">
        <f>Q227*H227</f>
        <v>0.0059999999999999993</v>
      </c>
      <c r="S227" s="241">
        <v>0</v>
      </c>
      <c r="T227" s="242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43" t="s">
        <v>281</v>
      </c>
      <c r="AT227" s="243" t="s">
        <v>512</v>
      </c>
      <c r="AU227" s="243" t="s">
        <v>86</v>
      </c>
      <c r="AY227" s="14" t="s">
        <v>139</v>
      </c>
      <c r="BE227" s="244">
        <f>IF(N227="základní",J227,0)</f>
        <v>0</v>
      </c>
      <c r="BF227" s="244">
        <f>IF(N227="snížená",J227,0)</f>
        <v>0</v>
      </c>
      <c r="BG227" s="244">
        <f>IF(N227="zákl. přenesená",J227,0)</f>
        <v>0</v>
      </c>
      <c r="BH227" s="244">
        <f>IF(N227="sníž. přenesená",J227,0)</f>
        <v>0</v>
      </c>
      <c r="BI227" s="244">
        <f>IF(N227="nulová",J227,0)</f>
        <v>0</v>
      </c>
      <c r="BJ227" s="14" t="s">
        <v>84</v>
      </c>
      <c r="BK227" s="244">
        <f>ROUND(I227*H227,2)</f>
        <v>0</v>
      </c>
      <c r="BL227" s="14" t="s">
        <v>147</v>
      </c>
      <c r="BM227" s="243" t="s">
        <v>838</v>
      </c>
    </row>
    <row r="228" s="2" customFormat="1" ht="24" customHeight="1">
      <c r="A228" s="35"/>
      <c r="B228" s="36"/>
      <c r="C228" s="257" t="s">
        <v>839</v>
      </c>
      <c r="D228" s="257" t="s">
        <v>512</v>
      </c>
      <c r="E228" s="258" t="s">
        <v>840</v>
      </c>
      <c r="F228" s="259" t="s">
        <v>841</v>
      </c>
      <c r="G228" s="260" t="s">
        <v>627</v>
      </c>
      <c r="H228" s="261">
        <v>1</v>
      </c>
      <c r="I228" s="262"/>
      <c r="J228" s="263">
        <f>ROUND(I228*H228,2)</f>
        <v>0</v>
      </c>
      <c r="K228" s="259" t="s">
        <v>1</v>
      </c>
      <c r="L228" s="264"/>
      <c r="M228" s="265" t="s">
        <v>1</v>
      </c>
      <c r="N228" s="266" t="s">
        <v>41</v>
      </c>
      <c r="O228" s="88"/>
      <c r="P228" s="241">
        <f>O228*H228</f>
        <v>0</v>
      </c>
      <c r="Q228" s="241">
        <v>0.0020100000000000001</v>
      </c>
      <c r="R228" s="241">
        <f>Q228*H228</f>
        <v>0.0020100000000000001</v>
      </c>
      <c r="S228" s="241">
        <v>0</v>
      </c>
      <c r="T228" s="242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43" t="s">
        <v>281</v>
      </c>
      <c r="AT228" s="243" t="s">
        <v>512</v>
      </c>
      <c r="AU228" s="243" t="s">
        <v>86</v>
      </c>
      <c r="AY228" s="14" t="s">
        <v>139</v>
      </c>
      <c r="BE228" s="244">
        <f>IF(N228="základní",J228,0)</f>
        <v>0</v>
      </c>
      <c r="BF228" s="244">
        <f>IF(N228="snížená",J228,0)</f>
        <v>0</v>
      </c>
      <c r="BG228" s="244">
        <f>IF(N228="zákl. přenesená",J228,0)</f>
        <v>0</v>
      </c>
      <c r="BH228" s="244">
        <f>IF(N228="sníž. přenesená",J228,0)</f>
        <v>0</v>
      </c>
      <c r="BI228" s="244">
        <f>IF(N228="nulová",J228,0)</f>
        <v>0</v>
      </c>
      <c r="BJ228" s="14" t="s">
        <v>84</v>
      </c>
      <c r="BK228" s="244">
        <f>ROUND(I228*H228,2)</f>
        <v>0</v>
      </c>
      <c r="BL228" s="14" t="s">
        <v>147</v>
      </c>
      <c r="BM228" s="243" t="s">
        <v>842</v>
      </c>
    </row>
    <row r="229" s="2" customFormat="1">
      <c r="A229" s="35"/>
      <c r="B229" s="36"/>
      <c r="C229" s="37"/>
      <c r="D229" s="245" t="s">
        <v>331</v>
      </c>
      <c r="E229" s="37"/>
      <c r="F229" s="246" t="s">
        <v>843</v>
      </c>
      <c r="G229" s="37"/>
      <c r="H229" s="37"/>
      <c r="I229" s="141"/>
      <c r="J229" s="37"/>
      <c r="K229" s="37"/>
      <c r="L229" s="41"/>
      <c r="M229" s="251"/>
      <c r="N229" s="252"/>
      <c r="O229" s="88"/>
      <c r="P229" s="88"/>
      <c r="Q229" s="88"/>
      <c r="R229" s="88"/>
      <c r="S229" s="88"/>
      <c r="T229" s="89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331</v>
      </c>
      <c r="AU229" s="14" t="s">
        <v>86</v>
      </c>
    </row>
    <row r="230" s="2" customFormat="1" ht="24" customHeight="1">
      <c r="A230" s="35"/>
      <c r="B230" s="36"/>
      <c r="C230" s="257" t="s">
        <v>844</v>
      </c>
      <c r="D230" s="257" t="s">
        <v>512</v>
      </c>
      <c r="E230" s="258" t="s">
        <v>845</v>
      </c>
      <c r="F230" s="259" t="s">
        <v>846</v>
      </c>
      <c r="G230" s="260" t="s">
        <v>627</v>
      </c>
      <c r="H230" s="261">
        <v>1</v>
      </c>
      <c r="I230" s="262"/>
      <c r="J230" s="263">
        <f>ROUND(I230*H230,2)</f>
        <v>0</v>
      </c>
      <c r="K230" s="259" t="s">
        <v>1</v>
      </c>
      <c r="L230" s="264"/>
      <c r="M230" s="265" t="s">
        <v>1</v>
      </c>
      <c r="N230" s="266" t="s">
        <v>41</v>
      </c>
      <c r="O230" s="88"/>
      <c r="P230" s="241">
        <f>O230*H230</f>
        <v>0</v>
      </c>
      <c r="Q230" s="241">
        <v>0.0020100000000000001</v>
      </c>
      <c r="R230" s="241">
        <f>Q230*H230</f>
        <v>0.0020100000000000001</v>
      </c>
      <c r="S230" s="241">
        <v>0</v>
      </c>
      <c r="T230" s="242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43" t="s">
        <v>281</v>
      </c>
      <c r="AT230" s="243" t="s">
        <v>512</v>
      </c>
      <c r="AU230" s="243" t="s">
        <v>86</v>
      </c>
      <c r="AY230" s="14" t="s">
        <v>139</v>
      </c>
      <c r="BE230" s="244">
        <f>IF(N230="základní",J230,0)</f>
        <v>0</v>
      </c>
      <c r="BF230" s="244">
        <f>IF(N230="snížená",J230,0)</f>
        <v>0</v>
      </c>
      <c r="BG230" s="244">
        <f>IF(N230="zákl. přenesená",J230,0)</f>
        <v>0</v>
      </c>
      <c r="BH230" s="244">
        <f>IF(N230="sníž. přenesená",J230,0)</f>
        <v>0</v>
      </c>
      <c r="BI230" s="244">
        <f>IF(N230="nulová",J230,0)</f>
        <v>0</v>
      </c>
      <c r="BJ230" s="14" t="s">
        <v>84</v>
      </c>
      <c r="BK230" s="244">
        <f>ROUND(I230*H230,2)</f>
        <v>0</v>
      </c>
      <c r="BL230" s="14" t="s">
        <v>147</v>
      </c>
      <c r="BM230" s="243" t="s">
        <v>847</v>
      </c>
    </row>
    <row r="231" s="2" customFormat="1">
      <c r="A231" s="35"/>
      <c r="B231" s="36"/>
      <c r="C231" s="37"/>
      <c r="D231" s="245" t="s">
        <v>331</v>
      </c>
      <c r="E231" s="37"/>
      <c r="F231" s="246" t="s">
        <v>848</v>
      </c>
      <c r="G231" s="37"/>
      <c r="H231" s="37"/>
      <c r="I231" s="141"/>
      <c r="J231" s="37"/>
      <c r="K231" s="37"/>
      <c r="L231" s="41"/>
      <c r="M231" s="251"/>
      <c r="N231" s="252"/>
      <c r="O231" s="88"/>
      <c r="P231" s="88"/>
      <c r="Q231" s="88"/>
      <c r="R231" s="88"/>
      <c r="S231" s="88"/>
      <c r="T231" s="89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4" t="s">
        <v>331</v>
      </c>
      <c r="AU231" s="14" t="s">
        <v>86</v>
      </c>
    </row>
    <row r="232" s="2" customFormat="1" ht="24" customHeight="1">
      <c r="A232" s="35"/>
      <c r="B232" s="36"/>
      <c r="C232" s="257" t="s">
        <v>849</v>
      </c>
      <c r="D232" s="257" t="s">
        <v>512</v>
      </c>
      <c r="E232" s="258" t="s">
        <v>850</v>
      </c>
      <c r="F232" s="259" t="s">
        <v>841</v>
      </c>
      <c r="G232" s="260" t="s">
        <v>627</v>
      </c>
      <c r="H232" s="261">
        <v>1</v>
      </c>
      <c r="I232" s="262"/>
      <c r="J232" s="263">
        <f>ROUND(I232*H232,2)</f>
        <v>0</v>
      </c>
      <c r="K232" s="259" t="s">
        <v>1</v>
      </c>
      <c r="L232" s="264"/>
      <c r="M232" s="265" t="s">
        <v>1</v>
      </c>
      <c r="N232" s="266" t="s">
        <v>41</v>
      </c>
      <c r="O232" s="88"/>
      <c r="P232" s="241">
        <f>O232*H232</f>
        <v>0</v>
      </c>
      <c r="Q232" s="241">
        <v>0.0020100000000000001</v>
      </c>
      <c r="R232" s="241">
        <f>Q232*H232</f>
        <v>0.0020100000000000001</v>
      </c>
      <c r="S232" s="241">
        <v>0</v>
      </c>
      <c r="T232" s="242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43" t="s">
        <v>281</v>
      </c>
      <c r="AT232" s="243" t="s">
        <v>512</v>
      </c>
      <c r="AU232" s="243" t="s">
        <v>86</v>
      </c>
      <c r="AY232" s="14" t="s">
        <v>139</v>
      </c>
      <c r="BE232" s="244">
        <f>IF(N232="základní",J232,0)</f>
        <v>0</v>
      </c>
      <c r="BF232" s="244">
        <f>IF(N232="snížená",J232,0)</f>
        <v>0</v>
      </c>
      <c r="BG232" s="244">
        <f>IF(N232="zákl. přenesená",J232,0)</f>
        <v>0</v>
      </c>
      <c r="BH232" s="244">
        <f>IF(N232="sníž. přenesená",J232,0)</f>
        <v>0</v>
      </c>
      <c r="BI232" s="244">
        <f>IF(N232="nulová",J232,0)</f>
        <v>0</v>
      </c>
      <c r="BJ232" s="14" t="s">
        <v>84</v>
      </c>
      <c r="BK232" s="244">
        <f>ROUND(I232*H232,2)</f>
        <v>0</v>
      </c>
      <c r="BL232" s="14" t="s">
        <v>147</v>
      </c>
      <c r="BM232" s="243" t="s">
        <v>851</v>
      </c>
    </row>
    <row r="233" s="2" customFormat="1">
      <c r="A233" s="35"/>
      <c r="B233" s="36"/>
      <c r="C233" s="37"/>
      <c r="D233" s="245" t="s">
        <v>331</v>
      </c>
      <c r="E233" s="37"/>
      <c r="F233" s="246" t="s">
        <v>852</v>
      </c>
      <c r="G233" s="37"/>
      <c r="H233" s="37"/>
      <c r="I233" s="141"/>
      <c r="J233" s="37"/>
      <c r="K233" s="37"/>
      <c r="L233" s="41"/>
      <c r="M233" s="251"/>
      <c r="N233" s="252"/>
      <c r="O233" s="88"/>
      <c r="P233" s="88"/>
      <c r="Q233" s="88"/>
      <c r="R233" s="88"/>
      <c r="S233" s="88"/>
      <c r="T233" s="89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331</v>
      </c>
      <c r="AU233" s="14" t="s">
        <v>86</v>
      </c>
    </row>
    <row r="234" s="2" customFormat="1" ht="24" customHeight="1">
      <c r="A234" s="35"/>
      <c r="B234" s="36"/>
      <c r="C234" s="257" t="s">
        <v>853</v>
      </c>
      <c r="D234" s="257" t="s">
        <v>512</v>
      </c>
      <c r="E234" s="258" t="s">
        <v>854</v>
      </c>
      <c r="F234" s="259" t="s">
        <v>855</v>
      </c>
      <c r="G234" s="260" t="s">
        <v>627</v>
      </c>
      <c r="H234" s="261">
        <v>1</v>
      </c>
      <c r="I234" s="262"/>
      <c r="J234" s="263">
        <f>ROUND(I234*H234,2)</f>
        <v>0</v>
      </c>
      <c r="K234" s="259" t="s">
        <v>1</v>
      </c>
      <c r="L234" s="264"/>
      <c r="M234" s="265" t="s">
        <v>1</v>
      </c>
      <c r="N234" s="266" t="s">
        <v>41</v>
      </c>
      <c r="O234" s="88"/>
      <c r="P234" s="241">
        <f>O234*H234</f>
        <v>0</v>
      </c>
      <c r="Q234" s="241">
        <v>0.0020100000000000001</v>
      </c>
      <c r="R234" s="241">
        <f>Q234*H234</f>
        <v>0.0020100000000000001</v>
      </c>
      <c r="S234" s="241">
        <v>0</v>
      </c>
      <c r="T234" s="242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43" t="s">
        <v>281</v>
      </c>
      <c r="AT234" s="243" t="s">
        <v>512</v>
      </c>
      <c r="AU234" s="243" t="s">
        <v>86</v>
      </c>
      <c r="AY234" s="14" t="s">
        <v>139</v>
      </c>
      <c r="BE234" s="244">
        <f>IF(N234="základní",J234,0)</f>
        <v>0</v>
      </c>
      <c r="BF234" s="244">
        <f>IF(N234="snížená",J234,0)</f>
        <v>0</v>
      </c>
      <c r="BG234" s="244">
        <f>IF(N234="zákl. přenesená",J234,0)</f>
        <v>0</v>
      </c>
      <c r="BH234" s="244">
        <f>IF(N234="sníž. přenesená",J234,0)</f>
        <v>0</v>
      </c>
      <c r="BI234" s="244">
        <f>IF(N234="nulová",J234,0)</f>
        <v>0</v>
      </c>
      <c r="BJ234" s="14" t="s">
        <v>84</v>
      </c>
      <c r="BK234" s="244">
        <f>ROUND(I234*H234,2)</f>
        <v>0</v>
      </c>
      <c r="BL234" s="14" t="s">
        <v>147</v>
      </c>
      <c r="BM234" s="243" t="s">
        <v>856</v>
      </c>
    </row>
    <row r="235" s="2" customFormat="1">
      <c r="A235" s="35"/>
      <c r="B235" s="36"/>
      <c r="C235" s="37"/>
      <c r="D235" s="245" t="s">
        <v>331</v>
      </c>
      <c r="E235" s="37"/>
      <c r="F235" s="246" t="s">
        <v>857</v>
      </c>
      <c r="G235" s="37"/>
      <c r="H235" s="37"/>
      <c r="I235" s="141"/>
      <c r="J235" s="37"/>
      <c r="K235" s="37"/>
      <c r="L235" s="41"/>
      <c r="M235" s="251"/>
      <c r="N235" s="252"/>
      <c r="O235" s="88"/>
      <c r="P235" s="88"/>
      <c r="Q235" s="88"/>
      <c r="R235" s="88"/>
      <c r="S235" s="88"/>
      <c r="T235" s="89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331</v>
      </c>
      <c r="AU235" s="14" t="s">
        <v>86</v>
      </c>
    </row>
    <row r="236" s="2" customFormat="1" ht="24" customHeight="1">
      <c r="A236" s="35"/>
      <c r="B236" s="36"/>
      <c r="C236" s="232" t="s">
        <v>858</v>
      </c>
      <c r="D236" s="232" t="s">
        <v>142</v>
      </c>
      <c r="E236" s="233" t="s">
        <v>859</v>
      </c>
      <c r="F236" s="234" t="s">
        <v>860</v>
      </c>
      <c r="G236" s="235" t="s">
        <v>239</v>
      </c>
      <c r="H236" s="236">
        <v>1</v>
      </c>
      <c r="I236" s="237"/>
      <c r="J236" s="238">
        <f>ROUND(I236*H236,2)</f>
        <v>0</v>
      </c>
      <c r="K236" s="234" t="s">
        <v>146</v>
      </c>
      <c r="L236" s="41"/>
      <c r="M236" s="239" t="s">
        <v>1</v>
      </c>
      <c r="N236" s="240" t="s">
        <v>41</v>
      </c>
      <c r="O236" s="88"/>
      <c r="P236" s="241">
        <f>O236*H236</f>
        <v>0</v>
      </c>
      <c r="Q236" s="241">
        <v>0.00068000000000000005</v>
      </c>
      <c r="R236" s="241">
        <f>Q236*H236</f>
        <v>0.00068000000000000005</v>
      </c>
      <c r="S236" s="241">
        <v>0</v>
      </c>
      <c r="T236" s="242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43" t="s">
        <v>147</v>
      </c>
      <c r="AT236" s="243" t="s">
        <v>142</v>
      </c>
      <c r="AU236" s="243" t="s">
        <v>86</v>
      </c>
      <c r="AY236" s="14" t="s">
        <v>139</v>
      </c>
      <c r="BE236" s="244">
        <f>IF(N236="základní",J236,0)</f>
        <v>0</v>
      </c>
      <c r="BF236" s="244">
        <f>IF(N236="snížená",J236,0)</f>
        <v>0</v>
      </c>
      <c r="BG236" s="244">
        <f>IF(N236="zákl. přenesená",J236,0)</f>
        <v>0</v>
      </c>
      <c r="BH236" s="244">
        <f>IF(N236="sníž. přenesená",J236,0)</f>
        <v>0</v>
      </c>
      <c r="BI236" s="244">
        <f>IF(N236="nulová",J236,0)</f>
        <v>0</v>
      </c>
      <c r="BJ236" s="14" t="s">
        <v>84</v>
      </c>
      <c r="BK236" s="244">
        <f>ROUND(I236*H236,2)</f>
        <v>0</v>
      </c>
      <c r="BL236" s="14" t="s">
        <v>147</v>
      </c>
      <c r="BM236" s="243" t="s">
        <v>861</v>
      </c>
    </row>
    <row r="237" s="2" customFormat="1" ht="24" customHeight="1">
      <c r="A237" s="35"/>
      <c r="B237" s="36"/>
      <c r="C237" s="232" t="s">
        <v>862</v>
      </c>
      <c r="D237" s="232" t="s">
        <v>142</v>
      </c>
      <c r="E237" s="233" t="s">
        <v>863</v>
      </c>
      <c r="F237" s="234" t="s">
        <v>864</v>
      </c>
      <c r="G237" s="235" t="s">
        <v>239</v>
      </c>
      <c r="H237" s="236">
        <v>1</v>
      </c>
      <c r="I237" s="237"/>
      <c r="J237" s="238">
        <f>ROUND(I237*H237,2)</f>
        <v>0</v>
      </c>
      <c r="K237" s="234" t="s">
        <v>146</v>
      </c>
      <c r="L237" s="41"/>
      <c r="M237" s="239" t="s">
        <v>1</v>
      </c>
      <c r="N237" s="240" t="s">
        <v>41</v>
      </c>
      <c r="O237" s="88"/>
      <c r="P237" s="241">
        <f>O237*H237</f>
        <v>0</v>
      </c>
      <c r="Q237" s="241">
        <v>0.0011900000000000001</v>
      </c>
      <c r="R237" s="241">
        <f>Q237*H237</f>
        <v>0.0011900000000000001</v>
      </c>
      <c r="S237" s="241">
        <v>0</v>
      </c>
      <c r="T237" s="242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43" t="s">
        <v>147</v>
      </c>
      <c r="AT237" s="243" t="s">
        <v>142</v>
      </c>
      <c r="AU237" s="243" t="s">
        <v>86</v>
      </c>
      <c r="AY237" s="14" t="s">
        <v>139</v>
      </c>
      <c r="BE237" s="244">
        <f>IF(N237="základní",J237,0)</f>
        <v>0</v>
      </c>
      <c r="BF237" s="244">
        <f>IF(N237="snížená",J237,0)</f>
        <v>0</v>
      </c>
      <c r="BG237" s="244">
        <f>IF(N237="zákl. přenesená",J237,0)</f>
        <v>0</v>
      </c>
      <c r="BH237" s="244">
        <f>IF(N237="sníž. přenesená",J237,0)</f>
        <v>0</v>
      </c>
      <c r="BI237" s="244">
        <f>IF(N237="nulová",J237,0)</f>
        <v>0</v>
      </c>
      <c r="BJ237" s="14" t="s">
        <v>84</v>
      </c>
      <c r="BK237" s="244">
        <f>ROUND(I237*H237,2)</f>
        <v>0</v>
      </c>
      <c r="BL237" s="14" t="s">
        <v>147</v>
      </c>
      <c r="BM237" s="243" t="s">
        <v>865</v>
      </c>
    </row>
    <row r="238" s="2" customFormat="1" ht="24" customHeight="1">
      <c r="A238" s="35"/>
      <c r="B238" s="36"/>
      <c r="C238" s="232" t="s">
        <v>866</v>
      </c>
      <c r="D238" s="232" t="s">
        <v>142</v>
      </c>
      <c r="E238" s="233" t="s">
        <v>867</v>
      </c>
      <c r="F238" s="234" t="s">
        <v>868</v>
      </c>
      <c r="G238" s="235" t="s">
        <v>239</v>
      </c>
      <c r="H238" s="236">
        <v>2</v>
      </c>
      <c r="I238" s="237"/>
      <c r="J238" s="238">
        <f>ROUND(I238*H238,2)</f>
        <v>0</v>
      </c>
      <c r="K238" s="234" t="s">
        <v>146</v>
      </c>
      <c r="L238" s="41"/>
      <c r="M238" s="239" t="s">
        <v>1</v>
      </c>
      <c r="N238" s="240" t="s">
        <v>41</v>
      </c>
      <c r="O238" s="88"/>
      <c r="P238" s="241">
        <f>O238*H238</f>
        <v>0</v>
      </c>
      <c r="Q238" s="241">
        <v>0.00348</v>
      </c>
      <c r="R238" s="241">
        <f>Q238*H238</f>
        <v>0.00696</v>
      </c>
      <c r="S238" s="241">
        <v>0</v>
      </c>
      <c r="T238" s="242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43" t="s">
        <v>147</v>
      </c>
      <c r="AT238" s="243" t="s">
        <v>142</v>
      </c>
      <c r="AU238" s="243" t="s">
        <v>86</v>
      </c>
      <c r="AY238" s="14" t="s">
        <v>139</v>
      </c>
      <c r="BE238" s="244">
        <f>IF(N238="základní",J238,0)</f>
        <v>0</v>
      </c>
      <c r="BF238" s="244">
        <f>IF(N238="snížená",J238,0)</f>
        <v>0</v>
      </c>
      <c r="BG238" s="244">
        <f>IF(N238="zákl. přenesená",J238,0)</f>
        <v>0</v>
      </c>
      <c r="BH238" s="244">
        <f>IF(N238="sníž. přenesená",J238,0)</f>
        <v>0</v>
      </c>
      <c r="BI238" s="244">
        <f>IF(N238="nulová",J238,0)</f>
        <v>0</v>
      </c>
      <c r="BJ238" s="14" t="s">
        <v>84</v>
      </c>
      <c r="BK238" s="244">
        <f>ROUND(I238*H238,2)</f>
        <v>0</v>
      </c>
      <c r="BL238" s="14" t="s">
        <v>147</v>
      </c>
      <c r="BM238" s="243" t="s">
        <v>869</v>
      </c>
    </row>
    <row r="239" s="2" customFormat="1" ht="24" customHeight="1">
      <c r="A239" s="35"/>
      <c r="B239" s="36"/>
      <c r="C239" s="257" t="s">
        <v>870</v>
      </c>
      <c r="D239" s="257" t="s">
        <v>512</v>
      </c>
      <c r="E239" s="258" t="s">
        <v>871</v>
      </c>
      <c r="F239" s="259" t="s">
        <v>872</v>
      </c>
      <c r="G239" s="260" t="s">
        <v>166</v>
      </c>
      <c r="H239" s="261">
        <v>1</v>
      </c>
      <c r="I239" s="262"/>
      <c r="J239" s="263">
        <f>ROUND(I239*H239,2)</f>
        <v>0</v>
      </c>
      <c r="K239" s="259" t="s">
        <v>1</v>
      </c>
      <c r="L239" s="264"/>
      <c r="M239" s="265" t="s">
        <v>1</v>
      </c>
      <c r="N239" s="266" t="s">
        <v>41</v>
      </c>
      <c r="O239" s="88"/>
      <c r="P239" s="241">
        <f>O239*H239</f>
        <v>0</v>
      </c>
      <c r="Q239" s="241">
        <v>0.067000000000000004</v>
      </c>
      <c r="R239" s="241">
        <f>Q239*H239</f>
        <v>0.067000000000000004</v>
      </c>
      <c r="S239" s="241">
        <v>0</v>
      </c>
      <c r="T239" s="242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43" t="s">
        <v>281</v>
      </c>
      <c r="AT239" s="243" t="s">
        <v>512</v>
      </c>
      <c r="AU239" s="243" t="s">
        <v>86</v>
      </c>
      <c r="AY239" s="14" t="s">
        <v>139</v>
      </c>
      <c r="BE239" s="244">
        <f>IF(N239="základní",J239,0)</f>
        <v>0</v>
      </c>
      <c r="BF239" s="244">
        <f>IF(N239="snížená",J239,0)</f>
        <v>0</v>
      </c>
      <c r="BG239" s="244">
        <f>IF(N239="zákl. přenesená",J239,0)</f>
        <v>0</v>
      </c>
      <c r="BH239" s="244">
        <f>IF(N239="sníž. přenesená",J239,0)</f>
        <v>0</v>
      </c>
      <c r="BI239" s="244">
        <f>IF(N239="nulová",J239,0)</f>
        <v>0</v>
      </c>
      <c r="BJ239" s="14" t="s">
        <v>84</v>
      </c>
      <c r="BK239" s="244">
        <f>ROUND(I239*H239,2)</f>
        <v>0</v>
      </c>
      <c r="BL239" s="14" t="s">
        <v>147</v>
      </c>
      <c r="BM239" s="243" t="s">
        <v>873</v>
      </c>
    </row>
    <row r="240" s="2" customFormat="1">
      <c r="A240" s="35"/>
      <c r="B240" s="36"/>
      <c r="C240" s="37"/>
      <c r="D240" s="245" t="s">
        <v>331</v>
      </c>
      <c r="E240" s="37"/>
      <c r="F240" s="246" t="s">
        <v>874</v>
      </c>
      <c r="G240" s="37"/>
      <c r="H240" s="37"/>
      <c r="I240" s="141"/>
      <c r="J240" s="37"/>
      <c r="K240" s="37"/>
      <c r="L240" s="41"/>
      <c r="M240" s="251"/>
      <c r="N240" s="252"/>
      <c r="O240" s="88"/>
      <c r="P240" s="88"/>
      <c r="Q240" s="88"/>
      <c r="R240" s="88"/>
      <c r="S240" s="88"/>
      <c r="T240" s="89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4" t="s">
        <v>331</v>
      </c>
      <c r="AU240" s="14" t="s">
        <v>86</v>
      </c>
    </row>
    <row r="241" s="2" customFormat="1" ht="24" customHeight="1">
      <c r="A241" s="35"/>
      <c r="B241" s="36"/>
      <c r="C241" s="232" t="s">
        <v>875</v>
      </c>
      <c r="D241" s="232" t="s">
        <v>142</v>
      </c>
      <c r="E241" s="233" t="s">
        <v>876</v>
      </c>
      <c r="F241" s="234" t="s">
        <v>877</v>
      </c>
      <c r="G241" s="235" t="s">
        <v>145</v>
      </c>
      <c r="H241" s="236">
        <v>2.7000000000000002</v>
      </c>
      <c r="I241" s="237"/>
      <c r="J241" s="238">
        <f>ROUND(I241*H241,2)</f>
        <v>0</v>
      </c>
      <c r="K241" s="234" t="s">
        <v>1</v>
      </c>
      <c r="L241" s="41"/>
      <c r="M241" s="239" t="s">
        <v>1</v>
      </c>
      <c r="N241" s="240" t="s">
        <v>41</v>
      </c>
      <c r="O241" s="88"/>
      <c r="P241" s="241">
        <f>O241*H241</f>
        <v>0</v>
      </c>
      <c r="Q241" s="241">
        <v>0</v>
      </c>
      <c r="R241" s="241">
        <f>Q241*H241</f>
        <v>0</v>
      </c>
      <c r="S241" s="241">
        <v>0</v>
      </c>
      <c r="T241" s="242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43" t="s">
        <v>147</v>
      </c>
      <c r="AT241" s="243" t="s">
        <v>142</v>
      </c>
      <c r="AU241" s="243" t="s">
        <v>86</v>
      </c>
      <c r="AY241" s="14" t="s">
        <v>139</v>
      </c>
      <c r="BE241" s="244">
        <f>IF(N241="základní",J241,0)</f>
        <v>0</v>
      </c>
      <c r="BF241" s="244">
        <f>IF(N241="snížená",J241,0)</f>
        <v>0</v>
      </c>
      <c r="BG241" s="244">
        <f>IF(N241="zákl. přenesená",J241,0)</f>
        <v>0</v>
      </c>
      <c r="BH241" s="244">
        <f>IF(N241="sníž. přenesená",J241,0)</f>
        <v>0</v>
      </c>
      <c r="BI241" s="244">
        <f>IF(N241="nulová",J241,0)</f>
        <v>0</v>
      </c>
      <c r="BJ241" s="14" t="s">
        <v>84</v>
      </c>
      <c r="BK241" s="244">
        <f>ROUND(I241*H241,2)</f>
        <v>0</v>
      </c>
      <c r="BL241" s="14" t="s">
        <v>147</v>
      </c>
      <c r="BM241" s="243" t="s">
        <v>878</v>
      </c>
    </row>
    <row r="242" s="2" customFormat="1" ht="24" customHeight="1">
      <c r="A242" s="35"/>
      <c r="B242" s="36"/>
      <c r="C242" s="257" t="s">
        <v>879</v>
      </c>
      <c r="D242" s="257" t="s">
        <v>512</v>
      </c>
      <c r="E242" s="258" t="s">
        <v>880</v>
      </c>
      <c r="F242" s="259" t="s">
        <v>881</v>
      </c>
      <c r="G242" s="260" t="s">
        <v>627</v>
      </c>
      <c r="H242" s="261">
        <v>1</v>
      </c>
      <c r="I242" s="262"/>
      <c r="J242" s="263">
        <f>ROUND(I242*H242,2)</f>
        <v>0</v>
      </c>
      <c r="K242" s="259" t="s">
        <v>1</v>
      </c>
      <c r="L242" s="264"/>
      <c r="M242" s="265" t="s">
        <v>1</v>
      </c>
      <c r="N242" s="266" t="s">
        <v>41</v>
      </c>
      <c r="O242" s="88"/>
      <c r="P242" s="241">
        <f>O242*H242</f>
        <v>0</v>
      </c>
      <c r="Q242" s="241">
        <v>0</v>
      </c>
      <c r="R242" s="241">
        <f>Q242*H242</f>
        <v>0</v>
      </c>
      <c r="S242" s="241">
        <v>0</v>
      </c>
      <c r="T242" s="242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43" t="s">
        <v>281</v>
      </c>
      <c r="AT242" s="243" t="s">
        <v>512</v>
      </c>
      <c r="AU242" s="243" t="s">
        <v>86</v>
      </c>
      <c r="AY242" s="14" t="s">
        <v>139</v>
      </c>
      <c r="BE242" s="244">
        <f>IF(N242="základní",J242,0)</f>
        <v>0</v>
      </c>
      <c r="BF242" s="244">
        <f>IF(N242="snížená",J242,0)</f>
        <v>0</v>
      </c>
      <c r="BG242" s="244">
        <f>IF(N242="zákl. přenesená",J242,0)</f>
        <v>0</v>
      </c>
      <c r="BH242" s="244">
        <f>IF(N242="sníž. přenesená",J242,0)</f>
        <v>0</v>
      </c>
      <c r="BI242" s="244">
        <f>IF(N242="nulová",J242,0)</f>
        <v>0</v>
      </c>
      <c r="BJ242" s="14" t="s">
        <v>84</v>
      </c>
      <c r="BK242" s="244">
        <f>ROUND(I242*H242,2)</f>
        <v>0</v>
      </c>
      <c r="BL242" s="14" t="s">
        <v>147</v>
      </c>
      <c r="BM242" s="243" t="s">
        <v>882</v>
      </c>
    </row>
    <row r="243" s="2" customFormat="1">
      <c r="A243" s="35"/>
      <c r="B243" s="36"/>
      <c r="C243" s="37"/>
      <c r="D243" s="245" t="s">
        <v>331</v>
      </c>
      <c r="E243" s="37"/>
      <c r="F243" s="246" t="s">
        <v>883</v>
      </c>
      <c r="G243" s="37"/>
      <c r="H243" s="37"/>
      <c r="I243" s="141"/>
      <c r="J243" s="37"/>
      <c r="K243" s="37"/>
      <c r="L243" s="41"/>
      <c r="M243" s="251"/>
      <c r="N243" s="252"/>
      <c r="O243" s="88"/>
      <c r="P243" s="88"/>
      <c r="Q243" s="88"/>
      <c r="R243" s="88"/>
      <c r="S243" s="88"/>
      <c r="T243" s="89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4" t="s">
        <v>331</v>
      </c>
      <c r="AU243" s="14" t="s">
        <v>86</v>
      </c>
    </row>
    <row r="244" s="2" customFormat="1" ht="24" customHeight="1">
      <c r="A244" s="35"/>
      <c r="B244" s="36"/>
      <c r="C244" s="257" t="s">
        <v>884</v>
      </c>
      <c r="D244" s="257" t="s">
        <v>512</v>
      </c>
      <c r="E244" s="258" t="s">
        <v>885</v>
      </c>
      <c r="F244" s="259" t="s">
        <v>886</v>
      </c>
      <c r="G244" s="260" t="s">
        <v>627</v>
      </c>
      <c r="H244" s="261">
        <v>1</v>
      </c>
      <c r="I244" s="262"/>
      <c r="J244" s="263">
        <f>ROUND(I244*H244,2)</f>
        <v>0</v>
      </c>
      <c r="K244" s="259" t="s">
        <v>1</v>
      </c>
      <c r="L244" s="264"/>
      <c r="M244" s="265" t="s">
        <v>1</v>
      </c>
      <c r="N244" s="266" t="s">
        <v>41</v>
      </c>
      <c r="O244" s="88"/>
      <c r="P244" s="241">
        <f>O244*H244</f>
        <v>0</v>
      </c>
      <c r="Q244" s="241">
        <v>0</v>
      </c>
      <c r="R244" s="241">
        <f>Q244*H244</f>
        <v>0</v>
      </c>
      <c r="S244" s="241">
        <v>0</v>
      </c>
      <c r="T244" s="242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43" t="s">
        <v>281</v>
      </c>
      <c r="AT244" s="243" t="s">
        <v>512</v>
      </c>
      <c r="AU244" s="243" t="s">
        <v>86</v>
      </c>
      <c r="AY244" s="14" t="s">
        <v>139</v>
      </c>
      <c r="BE244" s="244">
        <f>IF(N244="základní",J244,0)</f>
        <v>0</v>
      </c>
      <c r="BF244" s="244">
        <f>IF(N244="snížená",J244,0)</f>
        <v>0</v>
      </c>
      <c r="BG244" s="244">
        <f>IF(N244="zákl. přenesená",J244,0)</f>
        <v>0</v>
      </c>
      <c r="BH244" s="244">
        <f>IF(N244="sníž. přenesená",J244,0)</f>
        <v>0</v>
      </c>
      <c r="BI244" s="244">
        <f>IF(N244="nulová",J244,0)</f>
        <v>0</v>
      </c>
      <c r="BJ244" s="14" t="s">
        <v>84</v>
      </c>
      <c r="BK244" s="244">
        <f>ROUND(I244*H244,2)</f>
        <v>0</v>
      </c>
      <c r="BL244" s="14" t="s">
        <v>147</v>
      </c>
      <c r="BM244" s="243" t="s">
        <v>887</v>
      </c>
    </row>
    <row r="245" s="2" customFormat="1">
      <c r="A245" s="35"/>
      <c r="B245" s="36"/>
      <c r="C245" s="37"/>
      <c r="D245" s="245" t="s">
        <v>331</v>
      </c>
      <c r="E245" s="37"/>
      <c r="F245" s="246" t="s">
        <v>888</v>
      </c>
      <c r="G245" s="37"/>
      <c r="H245" s="37"/>
      <c r="I245" s="141"/>
      <c r="J245" s="37"/>
      <c r="K245" s="37"/>
      <c r="L245" s="41"/>
      <c r="M245" s="251"/>
      <c r="N245" s="252"/>
      <c r="O245" s="88"/>
      <c r="P245" s="88"/>
      <c r="Q245" s="88"/>
      <c r="R245" s="88"/>
      <c r="S245" s="88"/>
      <c r="T245" s="89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4" t="s">
        <v>331</v>
      </c>
      <c r="AU245" s="14" t="s">
        <v>86</v>
      </c>
    </row>
    <row r="246" s="2" customFormat="1" ht="16.5" customHeight="1">
      <c r="A246" s="35"/>
      <c r="B246" s="36"/>
      <c r="C246" s="257" t="s">
        <v>889</v>
      </c>
      <c r="D246" s="257" t="s">
        <v>512</v>
      </c>
      <c r="E246" s="258" t="s">
        <v>890</v>
      </c>
      <c r="F246" s="259" t="s">
        <v>891</v>
      </c>
      <c r="G246" s="260" t="s">
        <v>627</v>
      </c>
      <c r="H246" s="261">
        <v>1</v>
      </c>
      <c r="I246" s="262"/>
      <c r="J246" s="263">
        <f>ROUND(I246*H246,2)</f>
        <v>0</v>
      </c>
      <c r="K246" s="259" t="s">
        <v>1</v>
      </c>
      <c r="L246" s="264"/>
      <c r="M246" s="265" t="s">
        <v>1</v>
      </c>
      <c r="N246" s="266" t="s">
        <v>41</v>
      </c>
      <c r="O246" s="88"/>
      <c r="P246" s="241">
        <f>O246*H246</f>
        <v>0</v>
      </c>
      <c r="Q246" s="241">
        <v>0</v>
      </c>
      <c r="R246" s="241">
        <f>Q246*H246</f>
        <v>0</v>
      </c>
      <c r="S246" s="241">
        <v>0</v>
      </c>
      <c r="T246" s="242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43" t="s">
        <v>281</v>
      </c>
      <c r="AT246" s="243" t="s">
        <v>512</v>
      </c>
      <c r="AU246" s="243" t="s">
        <v>86</v>
      </c>
      <c r="AY246" s="14" t="s">
        <v>139</v>
      </c>
      <c r="BE246" s="244">
        <f>IF(N246="základní",J246,0)</f>
        <v>0</v>
      </c>
      <c r="BF246" s="244">
        <f>IF(N246="snížená",J246,0)</f>
        <v>0</v>
      </c>
      <c r="BG246" s="244">
        <f>IF(N246="zákl. přenesená",J246,0)</f>
        <v>0</v>
      </c>
      <c r="BH246" s="244">
        <f>IF(N246="sníž. přenesená",J246,0)</f>
        <v>0</v>
      </c>
      <c r="BI246" s="244">
        <f>IF(N246="nulová",J246,0)</f>
        <v>0</v>
      </c>
      <c r="BJ246" s="14" t="s">
        <v>84</v>
      </c>
      <c r="BK246" s="244">
        <f>ROUND(I246*H246,2)</f>
        <v>0</v>
      </c>
      <c r="BL246" s="14" t="s">
        <v>147</v>
      </c>
      <c r="BM246" s="243" t="s">
        <v>892</v>
      </c>
    </row>
    <row r="247" s="2" customFormat="1" ht="16.5" customHeight="1">
      <c r="A247" s="35"/>
      <c r="B247" s="36"/>
      <c r="C247" s="232" t="s">
        <v>893</v>
      </c>
      <c r="D247" s="232" t="s">
        <v>142</v>
      </c>
      <c r="E247" s="233" t="s">
        <v>894</v>
      </c>
      <c r="F247" s="234" t="s">
        <v>895</v>
      </c>
      <c r="G247" s="235" t="s">
        <v>239</v>
      </c>
      <c r="H247" s="236">
        <v>1</v>
      </c>
      <c r="I247" s="237"/>
      <c r="J247" s="238">
        <f>ROUND(I247*H247,2)</f>
        <v>0</v>
      </c>
      <c r="K247" s="234" t="s">
        <v>1</v>
      </c>
      <c r="L247" s="41"/>
      <c r="M247" s="239" t="s">
        <v>1</v>
      </c>
      <c r="N247" s="240" t="s">
        <v>41</v>
      </c>
      <c r="O247" s="88"/>
      <c r="P247" s="241">
        <f>O247*H247</f>
        <v>0</v>
      </c>
      <c r="Q247" s="241">
        <v>0.00124</v>
      </c>
      <c r="R247" s="241">
        <f>Q247*H247</f>
        <v>0.00124</v>
      </c>
      <c r="S247" s="241">
        <v>0</v>
      </c>
      <c r="T247" s="242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43" t="s">
        <v>147</v>
      </c>
      <c r="AT247" s="243" t="s">
        <v>142</v>
      </c>
      <c r="AU247" s="243" t="s">
        <v>86</v>
      </c>
      <c r="AY247" s="14" t="s">
        <v>139</v>
      </c>
      <c r="BE247" s="244">
        <f>IF(N247="základní",J247,0)</f>
        <v>0</v>
      </c>
      <c r="BF247" s="244">
        <f>IF(N247="snížená",J247,0)</f>
        <v>0</v>
      </c>
      <c r="BG247" s="244">
        <f>IF(N247="zákl. přenesená",J247,0)</f>
        <v>0</v>
      </c>
      <c r="BH247" s="244">
        <f>IF(N247="sníž. přenesená",J247,0)</f>
        <v>0</v>
      </c>
      <c r="BI247" s="244">
        <f>IF(N247="nulová",J247,0)</f>
        <v>0</v>
      </c>
      <c r="BJ247" s="14" t="s">
        <v>84</v>
      </c>
      <c r="BK247" s="244">
        <f>ROUND(I247*H247,2)</f>
        <v>0</v>
      </c>
      <c r="BL247" s="14" t="s">
        <v>147</v>
      </c>
      <c r="BM247" s="243" t="s">
        <v>896</v>
      </c>
    </row>
    <row r="248" s="2" customFormat="1" ht="16.5" customHeight="1">
      <c r="A248" s="35"/>
      <c r="B248" s="36"/>
      <c r="C248" s="257" t="s">
        <v>897</v>
      </c>
      <c r="D248" s="257" t="s">
        <v>512</v>
      </c>
      <c r="E248" s="258" t="s">
        <v>898</v>
      </c>
      <c r="F248" s="259" t="s">
        <v>899</v>
      </c>
      <c r="G248" s="260" t="s">
        <v>627</v>
      </c>
      <c r="H248" s="261">
        <v>1</v>
      </c>
      <c r="I248" s="262"/>
      <c r="J248" s="263">
        <f>ROUND(I248*H248,2)</f>
        <v>0</v>
      </c>
      <c r="K248" s="259" t="s">
        <v>1</v>
      </c>
      <c r="L248" s="264"/>
      <c r="M248" s="265" t="s">
        <v>1</v>
      </c>
      <c r="N248" s="266" t="s">
        <v>41</v>
      </c>
      <c r="O248" s="88"/>
      <c r="P248" s="241">
        <f>O248*H248</f>
        <v>0</v>
      </c>
      <c r="Q248" s="241">
        <v>0</v>
      </c>
      <c r="R248" s="241">
        <f>Q248*H248</f>
        <v>0</v>
      </c>
      <c r="S248" s="241">
        <v>0</v>
      </c>
      <c r="T248" s="242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43" t="s">
        <v>281</v>
      </c>
      <c r="AT248" s="243" t="s">
        <v>512</v>
      </c>
      <c r="AU248" s="243" t="s">
        <v>86</v>
      </c>
      <c r="AY248" s="14" t="s">
        <v>139</v>
      </c>
      <c r="BE248" s="244">
        <f>IF(N248="základní",J248,0)</f>
        <v>0</v>
      </c>
      <c r="BF248" s="244">
        <f>IF(N248="snížená",J248,0)</f>
        <v>0</v>
      </c>
      <c r="BG248" s="244">
        <f>IF(N248="zákl. přenesená",J248,0)</f>
        <v>0</v>
      </c>
      <c r="BH248" s="244">
        <f>IF(N248="sníž. přenesená",J248,0)</f>
        <v>0</v>
      </c>
      <c r="BI248" s="244">
        <f>IF(N248="nulová",J248,0)</f>
        <v>0</v>
      </c>
      <c r="BJ248" s="14" t="s">
        <v>84</v>
      </c>
      <c r="BK248" s="244">
        <f>ROUND(I248*H248,2)</f>
        <v>0</v>
      </c>
      <c r="BL248" s="14" t="s">
        <v>147</v>
      </c>
      <c r="BM248" s="243" t="s">
        <v>900</v>
      </c>
    </row>
    <row r="249" s="2" customFormat="1">
      <c r="A249" s="35"/>
      <c r="B249" s="36"/>
      <c r="C249" s="37"/>
      <c r="D249" s="245" t="s">
        <v>331</v>
      </c>
      <c r="E249" s="37"/>
      <c r="F249" s="246" t="s">
        <v>901</v>
      </c>
      <c r="G249" s="37"/>
      <c r="H249" s="37"/>
      <c r="I249" s="141"/>
      <c r="J249" s="37"/>
      <c r="K249" s="37"/>
      <c r="L249" s="41"/>
      <c r="M249" s="251"/>
      <c r="N249" s="252"/>
      <c r="O249" s="88"/>
      <c r="P249" s="88"/>
      <c r="Q249" s="88"/>
      <c r="R249" s="88"/>
      <c r="S249" s="88"/>
      <c r="T249" s="89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4" t="s">
        <v>331</v>
      </c>
      <c r="AU249" s="14" t="s">
        <v>86</v>
      </c>
    </row>
    <row r="250" s="2" customFormat="1" ht="24" customHeight="1">
      <c r="A250" s="35"/>
      <c r="B250" s="36"/>
      <c r="C250" s="232" t="s">
        <v>902</v>
      </c>
      <c r="D250" s="232" t="s">
        <v>142</v>
      </c>
      <c r="E250" s="233" t="s">
        <v>903</v>
      </c>
      <c r="F250" s="234" t="s">
        <v>904</v>
      </c>
      <c r="G250" s="235" t="s">
        <v>239</v>
      </c>
      <c r="H250" s="236">
        <v>1</v>
      </c>
      <c r="I250" s="237"/>
      <c r="J250" s="238">
        <f>ROUND(I250*H250,2)</f>
        <v>0</v>
      </c>
      <c r="K250" s="234" t="s">
        <v>146</v>
      </c>
      <c r="L250" s="41"/>
      <c r="M250" s="239" t="s">
        <v>1</v>
      </c>
      <c r="N250" s="240" t="s">
        <v>41</v>
      </c>
      <c r="O250" s="88"/>
      <c r="P250" s="241">
        <f>O250*H250</f>
        <v>0</v>
      </c>
      <c r="Q250" s="241">
        <v>0.00124</v>
      </c>
      <c r="R250" s="241">
        <f>Q250*H250</f>
        <v>0.00124</v>
      </c>
      <c r="S250" s="241">
        <v>0</v>
      </c>
      <c r="T250" s="242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43" t="s">
        <v>147</v>
      </c>
      <c r="AT250" s="243" t="s">
        <v>142</v>
      </c>
      <c r="AU250" s="243" t="s">
        <v>86</v>
      </c>
      <c r="AY250" s="14" t="s">
        <v>139</v>
      </c>
      <c r="BE250" s="244">
        <f>IF(N250="základní",J250,0)</f>
        <v>0</v>
      </c>
      <c r="BF250" s="244">
        <f>IF(N250="snížená",J250,0)</f>
        <v>0</v>
      </c>
      <c r="BG250" s="244">
        <f>IF(N250="zákl. přenesená",J250,0)</f>
        <v>0</v>
      </c>
      <c r="BH250" s="244">
        <f>IF(N250="sníž. přenesená",J250,0)</f>
        <v>0</v>
      </c>
      <c r="BI250" s="244">
        <f>IF(N250="nulová",J250,0)</f>
        <v>0</v>
      </c>
      <c r="BJ250" s="14" t="s">
        <v>84</v>
      </c>
      <c r="BK250" s="244">
        <f>ROUND(I250*H250,2)</f>
        <v>0</v>
      </c>
      <c r="BL250" s="14" t="s">
        <v>147</v>
      </c>
      <c r="BM250" s="243" t="s">
        <v>905</v>
      </c>
    </row>
    <row r="251" s="2" customFormat="1" ht="24" customHeight="1">
      <c r="A251" s="35"/>
      <c r="B251" s="36"/>
      <c r="C251" s="232" t="s">
        <v>906</v>
      </c>
      <c r="D251" s="232" t="s">
        <v>142</v>
      </c>
      <c r="E251" s="233" t="s">
        <v>907</v>
      </c>
      <c r="F251" s="234" t="s">
        <v>908</v>
      </c>
      <c r="G251" s="235" t="s">
        <v>239</v>
      </c>
      <c r="H251" s="236">
        <v>2</v>
      </c>
      <c r="I251" s="237"/>
      <c r="J251" s="238">
        <f>ROUND(I251*H251,2)</f>
        <v>0</v>
      </c>
      <c r="K251" s="234" t="s">
        <v>146</v>
      </c>
      <c r="L251" s="41"/>
      <c r="M251" s="239" t="s">
        <v>1</v>
      </c>
      <c r="N251" s="240" t="s">
        <v>41</v>
      </c>
      <c r="O251" s="88"/>
      <c r="P251" s="241">
        <f>O251*H251</f>
        <v>0</v>
      </c>
      <c r="Q251" s="241">
        <v>0.0055199999999999997</v>
      </c>
      <c r="R251" s="241">
        <f>Q251*H251</f>
        <v>0.01104</v>
      </c>
      <c r="S251" s="241">
        <v>0</v>
      </c>
      <c r="T251" s="242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43" t="s">
        <v>147</v>
      </c>
      <c r="AT251" s="243" t="s">
        <v>142</v>
      </c>
      <c r="AU251" s="243" t="s">
        <v>86</v>
      </c>
      <c r="AY251" s="14" t="s">
        <v>139</v>
      </c>
      <c r="BE251" s="244">
        <f>IF(N251="základní",J251,0)</f>
        <v>0</v>
      </c>
      <c r="BF251" s="244">
        <f>IF(N251="snížená",J251,0)</f>
        <v>0</v>
      </c>
      <c r="BG251" s="244">
        <f>IF(N251="zákl. přenesená",J251,0)</f>
        <v>0</v>
      </c>
      <c r="BH251" s="244">
        <f>IF(N251="sníž. přenesená",J251,0)</f>
        <v>0</v>
      </c>
      <c r="BI251" s="244">
        <f>IF(N251="nulová",J251,0)</f>
        <v>0</v>
      </c>
      <c r="BJ251" s="14" t="s">
        <v>84</v>
      </c>
      <c r="BK251" s="244">
        <f>ROUND(I251*H251,2)</f>
        <v>0</v>
      </c>
      <c r="BL251" s="14" t="s">
        <v>147</v>
      </c>
      <c r="BM251" s="243" t="s">
        <v>909</v>
      </c>
    </row>
    <row r="252" s="2" customFormat="1">
      <c r="A252" s="35"/>
      <c r="B252" s="36"/>
      <c r="C252" s="37"/>
      <c r="D252" s="245" t="s">
        <v>331</v>
      </c>
      <c r="E252" s="37"/>
      <c r="F252" s="246" t="s">
        <v>910</v>
      </c>
      <c r="G252" s="37"/>
      <c r="H252" s="37"/>
      <c r="I252" s="141"/>
      <c r="J252" s="37"/>
      <c r="K252" s="37"/>
      <c r="L252" s="41"/>
      <c r="M252" s="251"/>
      <c r="N252" s="252"/>
      <c r="O252" s="88"/>
      <c r="P252" s="88"/>
      <c r="Q252" s="88"/>
      <c r="R252" s="88"/>
      <c r="S252" s="88"/>
      <c r="T252" s="89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4" t="s">
        <v>331</v>
      </c>
      <c r="AU252" s="14" t="s">
        <v>86</v>
      </c>
    </row>
    <row r="253" s="2" customFormat="1" ht="24" customHeight="1">
      <c r="A253" s="35"/>
      <c r="B253" s="36"/>
      <c r="C253" s="232" t="s">
        <v>911</v>
      </c>
      <c r="D253" s="232" t="s">
        <v>142</v>
      </c>
      <c r="E253" s="233" t="s">
        <v>912</v>
      </c>
      <c r="F253" s="234" t="s">
        <v>913</v>
      </c>
      <c r="G253" s="235" t="s">
        <v>166</v>
      </c>
      <c r="H253" s="236">
        <v>2</v>
      </c>
      <c r="I253" s="237"/>
      <c r="J253" s="238">
        <f>ROUND(I253*H253,2)</f>
        <v>0</v>
      </c>
      <c r="K253" s="234" t="s">
        <v>146</v>
      </c>
      <c r="L253" s="41"/>
      <c r="M253" s="239" t="s">
        <v>1</v>
      </c>
      <c r="N253" s="240" t="s">
        <v>41</v>
      </c>
      <c r="O253" s="88"/>
      <c r="P253" s="241">
        <f>O253*H253</f>
        <v>0</v>
      </c>
      <c r="Q253" s="241">
        <v>0.00068000000000000005</v>
      </c>
      <c r="R253" s="241">
        <f>Q253*H253</f>
        <v>0.0013600000000000001</v>
      </c>
      <c r="S253" s="241">
        <v>0</v>
      </c>
      <c r="T253" s="242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43" t="s">
        <v>147</v>
      </c>
      <c r="AT253" s="243" t="s">
        <v>142</v>
      </c>
      <c r="AU253" s="243" t="s">
        <v>86</v>
      </c>
      <c r="AY253" s="14" t="s">
        <v>139</v>
      </c>
      <c r="BE253" s="244">
        <f>IF(N253="základní",J253,0)</f>
        <v>0</v>
      </c>
      <c r="BF253" s="244">
        <f>IF(N253="snížená",J253,0)</f>
        <v>0</v>
      </c>
      <c r="BG253" s="244">
        <f>IF(N253="zákl. přenesená",J253,0)</f>
        <v>0</v>
      </c>
      <c r="BH253" s="244">
        <f>IF(N253="sníž. přenesená",J253,0)</f>
        <v>0</v>
      </c>
      <c r="BI253" s="244">
        <f>IF(N253="nulová",J253,0)</f>
        <v>0</v>
      </c>
      <c r="BJ253" s="14" t="s">
        <v>84</v>
      </c>
      <c r="BK253" s="244">
        <f>ROUND(I253*H253,2)</f>
        <v>0</v>
      </c>
      <c r="BL253" s="14" t="s">
        <v>147</v>
      </c>
      <c r="BM253" s="243" t="s">
        <v>914</v>
      </c>
    </row>
    <row r="254" s="2" customFormat="1" ht="24" customHeight="1">
      <c r="A254" s="35"/>
      <c r="B254" s="36"/>
      <c r="C254" s="232" t="s">
        <v>915</v>
      </c>
      <c r="D254" s="232" t="s">
        <v>142</v>
      </c>
      <c r="E254" s="233" t="s">
        <v>916</v>
      </c>
      <c r="F254" s="234" t="s">
        <v>917</v>
      </c>
      <c r="G254" s="235" t="s">
        <v>155</v>
      </c>
      <c r="H254" s="236">
        <v>0.127</v>
      </c>
      <c r="I254" s="237"/>
      <c r="J254" s="238">
        <f>ROUND(I254*H254,2)</f>
        <v>0</v>
      </c>
      <c r="K254" s="234" t="s">
        <v>146</v>
      </c>
      <c r="L254" s="41"/>
      <c r="M254" s="239" t="s">
        <v>1</v>
      </c>
      <c r="N254" s="240" t="s">
        <v>41</v>
      </c>
      <c r="O254" s="88"/>
      <c r="P254" s="241">
        <f>O254*H254</f>
        <v>0</v>
      </c>
      <c r="Q254" s="241">
        <v>0</v>
      </c>
      <c r="R254" s="241">
        <f>Q254*H254</f>
        <v>0</v>
      </c>
      <c r="S254" s="241">
        <v>0</v>
      </c>
      <c r="T254" s="242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43" t="s">
        <v>147</v>
      </c>
      <c r="AT254" s="243" t="s">
        <v>142</v>
      </c>
      <c r="AU254" s="243" t="s">
        <v>86</v>
      </c>
      <c r="AY254" s="14" t="s">
        <v>139</v>
      </c>
      <c r="BE254" s="244">
        <f>IF(N254="základní",J254,0)</f>
        <v>0</v>
      </c>
      <c r="BF254" s="244">
        <f>IF(N254="snížená",J254,0)</f>
        <v>0</v>
      </c>
      <c r="BG254" s="244">
        <f>IF(N254="zákl. přenesená",J254,0)</f>
        <v>0</v>
      </c>
      <c r="BH254" s="244">
        <f>IF(N254="sníž. přenesená",J254,0)</f>
        <v>0</v>
      </c>
      <c r="BI254" s="244">
        <f>IF(N254="nulová",J254,0)</f>
        <v>0</v>
      </c>
      <c r="BJ254" s="14" t="s">
        <v>84</v>
      </c>
      <c r="BK254" s="244">
        <f>ROUND(I254*H254,2)</f>
        <v>0</v>
      </c>
      <c r="BL254" s="14" t="s">
        <v>147</v>
      </c>
      <c r="BM254" s="243" t="s">
        <v>918</v>
      </c>
    </row>
    <row r="255" s="2" customFormat="1" ht="24" customHeight="1">
      <c r="A255" s="35"/>
      <c r="B255" s="36"/>
      <c r="C255" s="232" t="s">
        <v>919</v>
      </c>
      <c r="D255" s="232" t="s">
        <v>142</v>
      </c>
      <c r="E255" s="233" t="s">
        <v>920</v>
      </c>
      <c r="F255" s="234" t="s">
        <v>921</v>
      </c>
      <c r="G255" s="235" t="s">
        <v>155</v>
      </c>
      <c r="H255" s="236">
        <v>0.127</v>
      </c>
      <c r="I255" s="237"/>
      <c r="J255" s="238">
        <f>ROUND(I255*H255,2)</f>
        <v>0</v>
      </c>
      <c r="K255" s="234" t="s">
        <v>146</v>
      </c>
      <c r="L255" s="41"/>
      <c r="M255" s="239" t="s">
        <v>1</v>
      </c>
      <c r="N255" s="240" t="s">
        <v>41</v>
      </c>
      <c r="O255" s="88"/>
      <c r="P255" s="241">
        <f>O255*H255</f>
        <v>0</v>
      </c>
      <c r="Q255" s="241">
        <v>0</v>
      </c>
      <c r="R255" s="241">
        <f>Q255*H255</f>
        <v>0</v>
      </c>
      <c r="S255" s="241">
        <v>0</v>
      </c>
      <c r="T255" s="242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43" t="s">
        <v>147</v>
      </c>
      <c r="AT255" s="243" t="s">
        <v>142</v>
      </c>
      <c r="AU255" s="243" t="s">
        <v>86</v>
      </c>
      <c r="AY255" s="14" t="s">
        <v>139</v>
      </c>
      <c r="BE255" s="244">
        <f>IF(N255="základní",J255,0)</f>
        <v>0</v>
      </c>
      <c r="BF255" s="244">
        <f>IF(N255="snížená",J255,0)</f>
        <v>0</v>
      </c>
      <c r="BG255" s="244">
        <f>IF(N255="zákl. přenesená",J255,0)</f>
        <v>0</v>
      </c>
      <c r="BH255" s="244">
        <f>IF(N255="sníž. přenesená",J255,0)</f>
        <v>0</v>
      </c>
      <c r="BI255" s="244">
        <f>IF(N255="nulová",J255,0)</f>
        <v>0</v>
      </c>
      <c r="BJ255" s="14" t="s">
        <v>84</v>
      </c>
      <c r="BK255" s="244">
        <f>ROUND(I255*H255,2)</f>
        <v>0</v>
      </c>
      <c r="BL255" s="14" t="s">
        <v>147</v>
      </c>
      <c r="BM255" s="243" t="s">
        <v>922</v>
      </c>
    </row>
    <row r="256" s="12" customFormat="1" ht="22.8" customHeight="1">
      <c r="A256" s="12"/>
      <c r="B256" s="216"/>
      <c r="C256" s="217"/>
      <c r="D256" s="218" t="s">
        <v>75</v>
      </c>
      <c r="E256" s="230" t="s">
        <v>245</v>
      </c>
      <c r="F256" s="230" t="s">
        <v>923</v>
      </c>
      <c r="G256" s="217"/>
      <c r="H256" s="217"/>
      <c r="I256" s="220"/>
      <c r="J256" s="231">
        <f>BK256</f>
        <v>0</v>
      </c>
      <c r="K256" s="217"/>
      <c r="L256" s="222"/>
      <c r="M256" s="223"/>
      <c r="N256" s="224"/>
      <c r="O256" s="224"/>
      <c r="P256" s="225">
        <f>SUM(P257:P279)</f>
        <v>0</v>
      </c>
      <c r="Q256" s="224"/>
      <c r="R256" s="225">
        <f>SUM(R257:R279)</f>
        <v>1.45</v>
      </c>
      <c r="S256" s="224"/>
      <c r="T256" s="226">
        <f>SUM(T257:T279)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27" t="s">
        <v>86</v>
      </c>
      <c r="AT256" s="228" t="s">
        <v>75</v>
      </c>
      <c r="AU256" s="228" t="s">
        <v>84</v>
      </c>
      <c r="AY256" s="227" t="s">
        <v>139</v>
      </c>
      <c r="BK256" s="229">
        <f>SUM(BK257:BK279)</f>
        <v>0</v>
      </c>
    </row>
    <row r="257" s="2" customFormat="1" ht="24" customHeight="1">
      <c r="A257" s="35"/>
      <c r="B257" s="36"/>
      <c r="C257" s="232" t="s">
        <v>924</v>
      </c>
      <c r="D257" s="232" t="s">
        <v>142</v>
      </c>
      <c r="E257" s="233" t="s">
        <v>925</v>
      </c>
      <c r="F257" s="234" t="s">
        <v>926</v>
      </c>
      <c r="G257" s="235" t="s">
        <v>145</v>
      </c>
      <c r="H257" s="236">
        <v>32</v>
      </c>
      <c r="I257" s="237"/>
      <c r="J257" s="238">
        <f>ROUND(I257*H257,2)</f>
        <v>0</v>
      </c>
      <c r="K257" s="234" t="s">
        <v>146</v>
      </c>
      <c r="L257" s="41"/>
      <c r="M257" s="239" t="s">
        <v>1</v>
      </c>
      <c r="N257" s="240" t="s">
        <v>41</v>
      </c>
      <c r="O257" s="88"/>
      <c r="P257" s="241">
        <f>O257*H257</f>
        <v>0</v>
      </c>
      <c r="Q257" s="241">
        <v>0.00199</v>
      </c>
      <c r="R257" s="241">
        <f>Q257*H257</f>
        <v>0.06368</v>
      </c>
      <c r="S257" s="241">
        <v>0</v>
      </c>
      <c r="T257" s="242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43" t="s">
        <v>147</v>
      </c>
      <c r="AT257" s="243" t="s">
        <v>142</v>
      </c>
      <c r="AU257" s="243" t="s">
        <v>86</v>
      </c>
      <c r="AY257" s="14" t="s">
        <v>139</v>
      </c>
      <c r="BE257" s="244">
        <f>IF(N257="základní",J257,0)</f>
        <v>0</v>
      </c>
      <c r="BF257" s="244">
        <f>IF(N257="snížená",J257,0)</f>
        <v>0</v>
      </c>
      <c r="BG257" s="244">
        <f>IF(N257="zákl. přenesená",J257,0)</f>
        <v>0</v>
      </c>
      <c r="BH257" s="244">
        <f>IF(N257="sníž. přenesená",J257,0)</f>
        <v>0</v>
      </c>
      <c r="BI257" s="244">
        <f>IF(N257="nulová",J257,0)</f>
        <v>0</v>
      </c>
      <c r="BJ257" s="14" t="s">
        <v>84</v>
      </c>
      <c r="BK257" s="244">
        <f>ROUND(I257*H257,2)</f>
        <v>0</v>
      </c>
      <c r="BL257" s="14" t="s">
        <v>147</v>
      </c>
      <c r="BM257" s="243" t="s">
        <v>927</v>
      </c>
    </row>
    <row r="258" s="2" customFormat="1" ht="24" customHeight="1">
      <c r="A258" s="35"/>
      <c r="B258" s="36"/>
      <c r="C258" s="232" t="s">
        <v>928</v>
      </c>
      <c r="D258" s="232" t="s">
        <v>142</v>
      </c>
      <c r="E258" s="233" t="s">
        <v>929</v>
      </c>
      <c r="F258" s="234" t="s">
        <v>930</v>
      </c>
      <c r="G258" s="235" t="s">
        <v>145</v>
      </c>
      <c r="H258" s="236">
        <v>1</v>
      </c>
      <c r="I258" s="237"/>
      <c r="J258" s="238">
        <f>ROUND(I258*H258,2)</f>
        <v>0</v>
      </c>
      <c r="K258" s="234" t="s">
        <v>146</v>
      </c>
      <c r="L258" s="41"/>
      <c r="M258" s="239" t="s">
        <v>1</v>
      </c>
      <c r="N258" s="240" t="s">
        <v>41</v>
      </c>
      <c r="O258" s="88"/>
      <c r="P258" s="241">
        <f>O258*H258</f>
        <v>0</v>
      </c>
      <c r="Q258" s="241">
        <v>0.0037599999999999999</v>
      </c>
      <c r="R258" s="241">
        <f>Q258*H258</f>
        <v>0.0037599999999999999</v>
      </c>
      <c r="S258" s="241">
        <v>0</v>
      </c>
      <c r="T258" s="242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43" t="s">
        <v>147</v>
      </c>
      <c r="AT258" s="243" t="s">
        <v>142</v>
      </c>
      <c r="AU258" s="243" t="s">
        <v>86</v>
      </c>
      <c r="AY258" s="14" t="s">
        <v>139</v>
      </c>
      <c r="BE258" s="244">
        <f>IF(N258="základní",J258,0)</f>
        <v>0</v>
      </c>
      <c r="BF258" s="244">
        <f>IF(N258="snížená",J258,0)</f>
        <v>0</v>
      </c>
      <c r="BG258" s="244">
        <f>IF(N258="zákl. přenesená",J258,0)</f>
        <v>0</v>
      </c>
      <c r="BH258" s="244">
        <f>IF(N258="sníž. přenesená",J258,0)</f>
        <v>0</v>
      </c>
      <c r="BI258" s="244">
        <f>IF(N258="nulová",J258,0)</f>
        <v>0</v>
      </c>
      <c r="BJ258" s="14" t="s">
        <v>84</v>
      </c>
      <c r="BK258" s="244">
        <f>ROUND(I258*H258,2)</f>
        <v>0</v>
      </c>
      <c r="BL258" s="14" t="s">
        <v>147</v>
      </c>
      <c r="BM258" s="243" t="s">
        <v>931</v>
      </c>
    </row>
    <row r="259" s="2" customFormat="1" ht="24" customHeight="1">
      <c r="A259" s="35"/>
      <c r="B259" s="36"/>
      <c r="C259" s="232" t="s">
        <v>932</v>
      </c>
      <c r="D259" s="232" t="s">
        <v>142</v>
      </c>
      <c r="E259" s="233" t="s">
        <v>933</v>
      </c>
      <c r="F259" s="234" t="s">
        <v>934</v>
      </c>
      <c r="G259" s="235" t="s">
        <v>145</v>
      </c>
      <c r="H259" s="236">
        <v>26</v>
      </c>
      <c r="I259" s="237"/>
      <c r="J259" s="238">
        <f>ROUND(I259*H259,2)</f>
        <v>0</v>
      </c>
      <c r="K259" s="234" t="s">
        <v>146</v>
      </c>
      <c r="L259" s="41"/>
      <c r="M259" s="239" t="s">
        <v>1</v>
      </c>
      <c r="N259" s="240" t="s">
        <v>41</v>
      </c>
      <c r="O259" s="88"/>
      <c r="P259" s="241">
        <f>O259*H259</f>
        <v>0</v>
      </c>
      <c r="Q259" s="241">
        <v>0.0044000000000000003</v>
      </c>
      <c r="R259" s="241">
        <f>Q259*H259</f>
        <v>0.1144</v>
      </c>
      <c r="S259" s="241">
        <v>0</v>
      </c>
      <c r="T259" s="242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43" t="s">
        <v>147</v>
      </c>
      <c r="AT259" s="243" t="s">
        <v>142</v>
      </c>
      <c r="AU259" s="243" t="s">
        <v>86</v>
      </c>
      <c r="AY259" s="14" t="s">
        <v>139</v>
      </c>
      <c r="BE259" s="244">
        <f>IF(N259="základní",J259,0)</f>
        <v>0</v>
      </c>
      <c r="BF259" s="244">
        <f>IF(N259="snížená",J259,0)</f>
        <v>0</v>
      </c>
      <c r="BG259" s="244">
        <f>IF(N259="zákl. přenesená",J259,0)</f>
        <v>0</v>
      </c>
      <c r="BH259" s="244">
        <f>IF(N259="sníž. přenesená",J259,0)</f>
        <v>0</v>
      </c>
      <c r="BI259" s="244">
        <f>IF(N259="nulová",J259,0)</f>
        <v>0</v>
      </c>
      <c r="BJ259" s="14" t="s">
        <v>84</v>
      </c>
      <c r="BK259" s="244">
        <f>ROUND(I259*H259,2)</f>
        <v>0</v>
      </c>
      <c r="BL259" s="14" t="s">
        <v>147</v>
      </c>
      <c r="BM259" s="243" t="s">
        <v>935</v>
      </c>
    </row>
    <row r="260" s="2" customFormat="1" ht="24" customHeight="1">
      <c r="A260" s="35"/>
      <c r="B260" s="36"/>
      <c r="C260" s="232" t="s">
        <v>936</v>
      </c>
      <c r="D260" s="232" t="s">
        <v>142</v>
      </c>
      <c r="E260" s="233" t="s">
        <v>937</v>
      </c>
      <c r="F260" s="234" t="s">
        <v>938</v>
      </c>
      <c r="G260" s="235" t="s">
        <v>145</v>
      </c>
      <c r="H260" s="236">
        <v>20</v>
      </c>
      <c r="I260" s="237"/>
      <c r="J260" s="238">
        <f>ROUND(I260*H260,2)</f>
        <v>0</v>
      </c>
      <c r="K260" s="234" t="s">
        <v>146</v>
      </c>
      <c r="L260" s="41"/>
      <c r="M260" s="239" t="s">
        <v>1</v>
      </c>
      <c r="N260" s="240" t="s">
        <v>41</v>
      </c>
      <c r="O260" s="88"/>
      <c r="P260" s="241">
        <f>O260*H260</f>
        <v>0</v>
      </c>
      <c r="Q260" s="241">
        <v>0.0062899999999999996</v>
      </c>
      <c r="R260" s="241">
        <f>Q260*H260</f>
        <v>0.1258</v>
      </c>
      <c r="S260" s="241">
        <v>0</v>
      </c>
      <c r="T260" s="242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43" t="s">
        <v>147</v>
      </c>
      <c r="AT260" s="243" t="s">
        <v>142</v>
      </c>
      <c r="AU260" s="243" t="s">
        <v>86</v>
      </c>
      <c r="AY260" s="14" t="s">
        <v>139</v>
      </c>
      <c r="BE260" s="244">
        <f>IF(N260="základní",J260,0)</f>
        <v>0</v>
      </c>
      <c r="BF260" s="244">
        <f>IF(N260="snížená",J260,0)</f>
        <v>0</v>
      </c>
      <c r="BG260" s="244">
        <f>IF(N260="zákl. přenesená",J260,0)</f>
        <v>0</v>
      </c>
      <c r="BH260" s="244">
        <f>IF(N260="sníž. přenesená",J260,0)</f>
        <v>0</v>
      </c>
      <c r="BI260" s="244">
        <f>IF(N260="nulová",J260,0)</f>
        <v>0</v>
      </c>
      <c r="BJ260" s="14" t="s">
        <v>84</v>
      </c>
      <c r="BK260" s="244">
        <f>ROUND(I260*H260,2)</f>
        <v>0</v>
      </c>
      <c r="BL260" s="14" t="s">
        <v>147</v>
      </c>
      <c r="BM260" s="243" t="s">
        <v>939</v>
      </c>
    </row>
    <row r="261" s="2" customFormat="1" ht="24" customHeight="1">
      <c r="A261" s="35"/>
      <c r="B261" s="36"/>
      <c r="C261" s="232" t="s">
        <v>940</v>
      </c>
      <c r="D261" s="232" t="s">
        <v>142</v>
      </c>
      <c r="E261" s="233" t="s">
        <v>941</v>
      </c>
      <c r="F261" s="234" t="s">
        <v>942</v>
      </c>
      <c r="G261" s="235" t="s">
        <v>145</v>
      </c>
      <c r="H261" s="236">
        <v>20</v>
      </c>
      <c r="I261" s="237"/>
      <c r="J261" s="238">
        <f>ROUND(I261*H261,2)</f>
        <v>0</v>
      </c>
      <c r="K261" s="234" t="s">
        <v>146</v>
      </c>
      <c r="L261" s="41"/>
      <c r="M261" s="239" t="s">
        <v>1</v>
      </c>
      <c r="N261" s="240" t="s">
        <v>41</v>
      </c>
      <c r="O261" s="88"/>
      <c r="P261" s="241">
        <f>O261*H261</f>
        <v>0</v>
      </c>
      <c r="Q261" s="241">
        <v>0.0066699999999999997</v>
      </c>
      <c r="R261" s="241">
        <f>Q261*H261</f>
        <v>0.13339999999999999</v>
      </c>
      <c r="S261" s="241">
        <v>0</v>
      </c>
      <c r="T261" s="242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43" t="s">
        <v>147</v>
      </c>
      <c r="AT261" s="243" t="s">
        <v>142</v>
      </c>
      <c r="AU261" s="243" t="s">
        <v>86</v>
      </c>
      <c r="AY261" s="14" t="s">
        <v>139</v>
      </c>
      <c r="BE261" s="244">
        <f>IF(N261="základní",J261,0)</f>
        <v>0</v>
      </c>
      <c r="BF261" s="244">
        <f>IF(N261="snížená",J261,0)</f>
        <v>0</v>
      </c>
      <c r="BG261" s="244">
        <f>IF(N261="zákl. přenesená",J261,0)</f>
        <v>0</v>
      </c>
      <c r="BH261" s="244">
        <f>IF(N261="sníž. přenesená",J261,0)</f>
        <v>0</v>
      </c>
      <c r="BI261" s="244">
        <f>IF(N261="nulová",J261,0)</f>
        <v>0</v>
      </c>
      <c r="BJ261" s="14" t="s">
        <v>84</v>
      </c>
      <c r="BK261" s="244">
        <f>ROUND(I261*H261,2)</f>
        <v>0</v>
      </c>
      <c r="BL261" s="14" t="s">
        <v>147</v>
      </c>
      <c r="BM261" s="243" t="s">
        <v>943</v>
      </c>
    </row>
    <row r="262" s="2" customFormat="1" ht="24" customHeight="1">
      <c r="A262" s="35"/>
      <c r="B262" s="36"/>
      <c r="C262" s="232" t="s">
        <v>944</v>
      </c>
      <c r="D262" s="232" t="s">
        <v>142</v>
      </c>
      <c r="E262" s="233" t="s">
        <v>945</v>
      </c>
      <c r="F262" s="234" t="s">
        <v>946</v>
      </c>
      <c r="G262" s="235" t="s">
        <v>145</v>
      </c>
      <c r="H262" s="236">
        <v>18</v>
      </c>
      <c r="I262" s="237"/>
      <c r="J262" s="238">
        <f>ROUND(I262*H262,2)</f>
        <v>0</v>
      </c>
      <c r="K262" s="234" t="s">
        <v>146</v>
      </c>
      <c r="L262" s="41"/>
      <c r="M262" s="239" t="s">
        <v>1</v>
      </c>
      <c r="N262" s="240" t="s">
        <v>41</v>
      </c>
      <c r="O262" s="88"/>
      <c r="P262" s="241">
        <f>O262*H262</f>
        <v>0</v>
      </c>
      <c r="Q262" s="241">
        <v>0.0090799999999999995</v>
      </c>
      <c r="R262" s="241">
        <f>Q262*H262</f>
        <v>0.16344</v>
      </c>
      <c r="S262" s="241">
        <v>0</v>
      </c>
      <c r="T262" s="242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43" t="s">
        <v>147</v>
      </c>
      <c r="AT262" s="243" t="s">
        <v>142</v>
      </c>
      <c r="AU262" s="243" t="s">
        <v>86</v>
      </c>
      <c r="AY262" s="14" t="s">
        <v>139</v>
      </c>
      <c r="BE262" s="244">
        <f>IF(N262="základní",J262,0)</f>
        <v>0</v>
      </c>
      <c r="BF262" s="244">
        <f>IF(N262="snížená",J262,0)</f>
        <v>0</v>
      </c>
      <c r="BG262" s="244">
        <f>IF(N262="zákl. přenesená",J262,0)</f>
        <v>0</v>
      </c>
      <c r="BH262" s="244">
        <f>IF(N262="sníž. přenesená",J262,0)</f>
        <v>0</v>
      </c>
      <c r="BI262" s="244">
        <f>IF(N262="nulová",J262,0)</f>
        <v>0</v>
      </c>
      <c r="BJ262" s="14" t="s">
        <v>84</v>
      </c>
      <c r="BK262" s="244">
        <f>ROUND(I262*H262,2)</f>
        <v>0</v>
      </c>
      <c r="BL262" s="14" t="s">
        <v>147</v>
      </c>
      <c r="BM262" s="243" t="s">
        <v>947</v>
      </c>
    </row>
    <row r="263" s="2" customFormat="1" ht="24" customHeight="1">
      <c r="A263" s="35"/>
      <c r="B263" s="36"/>
      <c r="C263" s="232" t="s">
        <v>948</v>
      </c>
      <c r="D263" s="232" t="s">
        <v>142</v>
      </c>
      <c r="E263" s="233" t="s">
        <v>949</v>
      </c>
      <c r="F263" s="234" t="s">
        <v>950</v>
      </c>
      <c r="G263" s="235" t="s">
        <v>145</v>
      </c>
      <c r="H263" s="236">
        <v>60</v>
      </c>
      <c r="I263" s="237"/>
      <c r="J263" s="238">
        <f>ROUND(I263*H263,2)</f>
        <v>0</v>
      </c>
      <c r="K263" s="234" t="s">
        <v>146</v>
      </c>
      <c r="L263" s="41"/>
      <c r="M263" s="239" t="s">
        <v>1</v>
      </c>
      <c r="N263" s="240" t="s">
        <v>41</v>
      </c>
      <c r="O263" s="88"/>
      <c r="P263" s="241">
        <f>O263*H263</f>
        <v>0</v>
      </c>
      <c r="Q263" s="241">
        <v>0.01312</v>
      </c>
      <c r="R263" s="241">
        <f>Q263*H263</f>
        <v>0.78720000000000001</v>
      </c>
      <c r="S263" s="241">
        <v>0</v>
      </c>
      <c r="T263" s="242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43" t="s">
        <v>147</v>
      </c>
      <c r="AT263" s="243" t="s">
        <v>142</v>
      </c>
      <c r="AU263" s="243" t="s">
        <v>86</v>
      </c>
      <c r="AY263" s="14" t="s">
        <v>139</v>
      </c>
      <c r="BE263" s="244">
        <f>IF(N263="základní",J263,0)</f>
        <v>0</v>
      </c>
      <c r="BF263" s="244">
        <f>IF(N263="snížená",J263,0)</f>
        <v>0</v>
      </c>
      <c r="BG263" s="244">
        <f>IF(N263="zákl. přenesená",J263,0)</f>
        <v>0</v>
      </c>
      <c r="BH263" s="244">
        <f>IF(N263="sníž. přenesená",J263,0)</f>
        <v>0</v>
      </c>
      <c r="BI263" s="244">
        <f>IF(N263="nulová",J263,0)</f>
        <v>0</v>
      </c>
      <c r="BJ263" s="14" t="s">
        <v>84</v>
      </c>
      <c r="BK263" s="244">
        <f>ROUND(I263*H263,2)</f>
        <v>0</v>
      </c>
      <c r="BL263" s="14" t="s">
        <v>147</v>
      </c>
      <c r="BM263" s="243" t="s">
        <v>951</v>
      </c>
    </row>
    <row r="264" s="2" customFormat="1" ht="16.5" customHeight="1">
      <c r="A264" s="35"/>
      <c r="B264" s="36"/>
      <c r="C264" s="257" t="s">
        <v>952</v>
      </c>
      <c r="D264" s="257" t="s">
        <v>512</v>
      </c>
      <c r="E264" s="258" t="s">
        <v>953</v>
      </c>
      <c r="F264" s="259" t="s">
        <v>954</v>
      </c>
      <c r="G264" s="260" t="s">
        <v>955</v>
      </c>
      <c r="H264" s="261">
        <v>20</v>
      </c>
      <c r="I264" s="262"/>
      <c r="J264" s="263">
        <f>ROUND(I264*H264,2)</f>
        <v>0</v>
      </c>
      <c r="K264" s="259" t="s">
        <v>1</v>
      </c>
      <c r="L264" s="264"/>
      <c r="M264" s="265" t="s">
        <v>1</v>
      </c>
      <c r="N264" s="266" t="s">
        <v>41</v>
      </c>
      <c r="O264" s="88"/>
      <c r="P264" s="241">
        <f>O264*H264</f>
        <v>0</v>
      </c>
      <c r="Q264" s="241">
        <v>0.0022000000000000001</v>
      </c>
      <c r="R264" s="241">
        <f>Q264*H264</f>
        <v>0.044000000000000004</v>
      </c>
      <c r="S264" s="241">
        <v>0</v>
      </c>
      <c r="T264" s="242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43" t="s">
        <v>281</v>
      </c>
      <c r="AT264" s="243" t="s">
        <v>512</v>
      </c>
      <c r="AU264" s="243" t="s">
        <v>86</v>
      </c>
      <c r="AY264" s="14" t="s">
        <v>139</v>
      </c>
      <c r="BE264" s="244">
        <f>IF(N264="základní",J264,0)</f>
        <v>0</v>
      </c>
      <c r="BF264" s="244">
        <f>IF(N264="snížená",J264,0)</f>
        <v>0</v>
      </c>
      <c r="BG264" s="244">
        <f>IF(N264="zákl. přenesená",J264,0)</f>
        <v>0</v>
      </c>
      <c r="BH264" s="244">
        <f>IF(N264="sníž. přenesená",J264,0)</f>
        <v>0</v>
      </c>
      <c r="BI264" s="244">
        <f>IF(N264="nulová",J264,0)</f>
        <v>0</v>
      </c>
      <c r="BJ264" s="14" t="s">
        <v>84</v>
      </c>
      <c r="BK264" s="244">
        <f>ROUND(I264*H264,2)</f>
        <v>0</v>
      </c>
      <c r="BL264" s="14" t="s">
        <v>147</v>
      </c>
      <c r="BM264" s="243" t="s">
        <v>956</v>
      </c>
    </row>
    <row r="265" s="2" customFormat="1" ht="16.5" customHeight="1">
      <c r="A265" s="35"/>
      <c r="B265" s="36"/>
      <c r="C265" s="257" t="s">
        <v>957</v>
      </c>
      <c r="D265" s="257" t="s">
        <v>512</v>
      </c>
      <c r="E265" s="258" t="s">
        <v>958</v>
      </c>
      <c r="F265" s="259" t="s">
        <v>959</v>
      </c>
      <c r="G265" s="260" t="s">
        <v>166</v>
      </c>
      <c r="H265" s="261">
        <v>8</v>
      </c>
      <c r="I265" s="262"/>
      <c r="J265" s="263">
        <f>ROUND(I265*H265,2)</f>
        <v>0</v>
      </c>
      <c r="K265" s="259" t="s">
        <v>1</v>
      </c>
      <c r="L265" s="264"/>
      <c r="M265" s="265" t="s">
        <v>1</v>
      </c>
      <c r="N265" s="266" t="s">
        <v>41</v>
      </c>
      <c r="O265" s="88"/>
      <c r="P265" s="241">
        <f>O265*H265</f>
        <v>0</v>
      </c>
      <c r="Q265" s="241">
        <v>0.00020000000000000001</v>
      </c>
      <c r="R265" s="241">
        <f>Q265*H265</f>
        <v>0.0016000000000000001</v>
      </c>
      <c r="S265" s="241">
        <v>0</v>
      </c>
      <c r="T265" s="242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43" t="s">
        <v>281</v>
      </c>
      <c r="AT265" s="243" t="s">
        <v>512</v>
      </c>
      <c r="AU265" s="243" t="s">
        <v>86</v>
      </c>
      <c r="AY265" s="14" t="s">
        <v>139</v>
      </c>
      <c r="BE265" s="244">
        <f>IF(N265="základní",J265,0)</f>
        <v>0</v>
      </c>
      <c r="BF265" s="244">
        <f>IF(N265="snížená",J265,0)</f>
        <v>0</v>
      </c>
      <c r="BG265" s="244">
        <f>IF(N265="zákl. přenesená",J265,0)</f>
        <v>0</v>
      </c>
      <c r="BH265" s="244">
        <f>IF(N265="sníž. přenesená",J265,0)</f>
        <v>0</v>
      </c>
      <c r="BI265" s="244">
        <f>IF(N265="nulová",J265,0)</f>
        <v>0</v>
      </c>
      <c r="BJ265" s="14" t="s">
        <v>84</v>
      </c>
      <c r="BK265" s="244">
        <f>ROUND(I265*H265,2)</f>
        <v>0</v>
      </c>
      <c r="BL265" s="14" t="s">
        <v>147</v>
      </c>
      <c r="BM265" s="243" t="s">
        <v>960</v>
      </c>
    </row>
    <row r="266" s="2" customFormat="1" ht="16.5" customHeight="1">
      <c r="A266" s="35"/>
      <c r="B266" s="36"/>
      <c r="C266" s="257" t="s">
        <v>961</v>
      </c>
      <c r="D266" s="257" t="s">
        <v>512</v>
      </c>
      <c r="E266" s="258" t="s">
        <v>962</v>
      </c>
      <c r="F266" s="259" t="s">
        <v>963</v>
      </c>
      <c r="G266" s="260" t="s">
        <v>166</v>
      </c>
      <c r="H266" s="261">
        <v>2</v>
      </c>
      <c r="I266" s="262"/>
      <c r="J266" s="263">
        <f>ROUND(I266*H266,2)</f>
        <v>0</v>
      </c>
      <c r="K266" s="259" t="s">
        <v>1</v>
      </c>
      <c r="L266" s="264"/>
      <c r="M266" s="265" t="s">
        <v>1</v>
      </c>
      <c r="N266" s="266" t="s">
        <v>41</v>
      </c>
      <c r="O266" s="88"/>
      <c r="P266" s="241">
        <f>O266*H266</f>
        <v>0</v>
      </c>
      <c r="Q266" s="241">
        <v>0.00020000000000000001</v>
      </c>
      <c r="R266" s="241">
        <f>Q266*H266</f>
        <v>0.00040000000000000002</v>
      </c>
      <c r="S266" s="241">
        <v>0</v>
      </c>
      <c r="T266" s="242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43" t="s">
        <v>281</v>
      </c>
      <c r="AT266" s="243" t="s">
        <v>512</v>
      </c>
      <c r="AU266" s="243" t="s">
        <v>86</v>
      </c>
      <c r="AY266" s="14" t="s">
        <v>139</v>
      </c>
      <c r="BE266" s="244">
        <f>IF(N266="základní",J266,0)</f>
        <v>0</v>
      </c>
      <c r="BF266" s="244">
        <f>IF(N266="snížená",J266,0)</f>
        <v>0</v>
      </c>
      <c r="BG266" s="244">
        <f>IF(N266="zákl. přenesená",J266,0)</f>
        <v>0</v>
      </c>
      <c r="BH266" s="244">
        <f>IF(N266="sníž. přenesená",J266,0)</f>
        <v>0</v>
      </c>
      <c r="BI266" s="244">
        <f>IF(N266="nulová",J266,0)</f>
        <v>0</v>
      </c>
      <c r="BJ266" s="14" t="s">
        <v>84</v>
      </c>
      <c r="BK266" s="244">
        <f>ROUND(I266*H266,2)</f>
        <v>0</v>
      </c>
      <c r="BL266" s="14" t="s">
        <v>147</v>
      </c>
      <c r="BM266" s="243" t="s">
        <v>964</v>
      </c>
    </row>
    <row r="267" s="2" customFormat="1" ht="24" customHeight="1">
      <c r="A267" s="35"/>
      <c r="B267" s="36"/>
      <c r="C267" s="257" t="s">
        <v>965</v>
      </c>
      <c r="D267" s="257" t="s">
        <v>512</v>
      </c>
      <c r="E267" s="258" t="s">
        <v>966</v>
      </c>
      <c r="F267" s="259" t="s">
        <v>967</v>
      </c>
      <c r="G267" s="260" t="s">
        <v>166</v>
      </c>
      <c r="H267" s="261">
        <v>4</v>
      </c>
      <c r="I267" s="262"/>
      <c r="J267" s="263">
        <f>ROUND(I267*H267,2)</f>
        <v>0</v>
      </c>
      <c r="K267" s="259" t="s">
        <v>1</v>
      </c>
      <c r="L267" s="264"/>
      <c r="M267" s="265" t="s">
        <v>1</v>
      </c>
      <c r="N267" s="266" t="s">
        <v>41</v>
      </c>
      <c r="O267" s="88"/>
      <c r="P267" s="241">
        <f>O267*H267</f>
        <v>0</v>
      </c>
      <c r="Q267" s="241">
        <v>0.00020000000000000001</v>
      </c>
      <c r="R267" s="241">
        <f>Q267*H267</f>
        <v>0.00080000000000000004</v>
      </c>
      <c r="S267" s="241">
        <v>0</v>
      </c>
      <c r="T267" s="242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43" t="s">
        <v>281</v>
      </c>
      <c r="AT267" s="243" t="s">
        <v>512</v>
      </c>
      <c r="AU267" s="243" t="s">
        <v>86</v>
      </c>
      <c r="AY267" s="14" t="s">
        <v>139</v>
      </c>
      <c r="BE267" s="244">
        <f>IF(N267="základní",J267,0)</f>
        <v>0</v>
      </c>
      <c r="BF267" s="244">
        <f>IF(N267="snížená",J267,0)</f>
        <v>0</v>
      </c>
      <c r="BG267" s="244">
        <f>IF(N267="zákl. přenesená",J267,0)</f>
        <v>0</v>
      </c>
      <c r="BH267" s="244">
        <f>IF(N267="sníž. přenesená",J267,0)</f>
        <v>0</v>
      </c>
      <c r="BI267" s="244">
        <f>IF(N267="nulová",J267,0)</f>
        <v>0</v>
      </c>
      <c r="BJ267" s="14" t="s">
        <v>84</v>
      </c>
      <c r="BK267" s="244">
        <f>ROUND(I267*H267,2)</f>
        <v>0</v>
      </c>
      <c r="BL267" s="14" t="s">
        <v>147</v>
      </c>
      <c r="BM267" s="243" t="s">
        <v>968</v>
      </c>
    </row>
    <row r="268" s="2" customFormat="1" ht="24" customHeight="1">
      <c r="A268" s="35"/>
      <c r="B268" s="36"/>
      <c r="C268" s="257" t="s">
        <v>969</v>
      </c>
      <c r="D268" s="257" t="s">
        <v>512</v>
      </c>
      <c r="E268" s="258" t="s">
        <v>970</v>
      </c>
      <c r="F268" s="259" t="s">
        <v>971</v>
      </c>
      <c r="G268" s="260" t="s">
        <v>166</v>
      </c>
      <c r="H268" s="261">
        <v>2</v>
      </c>
      <c r="I268" s="262"/>
      <c r="J268" s="263">
        <f>ROUND(I268*H268,2)</f>
        <v>0</v>
      </c>
      <c r="K268" s="259" t="s">
        <v>1</v>
      </c>
      <c r="L268" s="264"/>
      <c r="M268" s="265" t="s">
        <v>1</v>
      </c>
      <c r="N268" s="266" t="s">
        <v>41</v>
      </c>
      <c r="O268" s="88"/>
      <c r="P268" s="241">
        <f>O268*H268</f>
        <v>0</v>
      </c>
      <c r="Q268" s="241">
        <v>0.00020000000000000001</v>
      </c>
      <c r="R268" s="241">
        <f>Q268*H268</f>
        <v>0.00040000000000000002</v>
      </c>
      <c r="S268" s="241">
        <v>0</v>
      </c>
      <c r="T268" s="242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43" t="s">
        <v>281</v>
      </c>
      <c r="AT268" s="243" t="s">
        <v>512</v>
      </c>
      <c r="AU268" s="243" t="s">
        <v>86</v>
      </c>
      <c r="AY268" s="14" t="s">
        <v>139</v>
      </c>
      <c r="BE268" s="244">
        <f>IF(N268="základní",J268,0)</f>
        <v>0</v>
      </c>
      <c r="BF268" s="244">
        <f>IF(N268="snížená",J268,0)</f>
        <v>0</v>
      </c>
      <c r="BG268" s="244">
        <f>IF(N268="zákl. přenesená",J268,0)</f>
        <v>0</v>
      </c>
      <c r="BH268" s="244">
        <f>IF(N268="sníž. přenesená",J268,0)</f>
        <v>0</v>
      </c>
      <c r="BI268" s="244">
        <f>IF(N268="nulová",J268,0)</f>
        <v>0</v>
      </c>
      <c r="BJ268" s="14" t="s">
        <v>84</v>
      </c>
      <c r="BK268" s="244">
        <f>ROUND(I268*H268,2)</f>
        <v>0</v>
      </c>
      <c r="BL268" s="14" t="s">
        <v>147</v>
      </c>
      <c r="BM268" s="243" t="s">
        <v>972</v>
      </c>
    </row>
    <row r="269" s="2" customFormat="1">
      <c r="A269" s="35"/>
      <c r="B269" s="36"/>
      <c r="C269" s="37"/>
      <c r="D269" s="245" t="s">
        <v>331</v>
      </c>
      <c r="E269" s="37"/>
      <c r="F269" s="246" t="s">
        <v>973</v>
      </c>
      <c r="G269" s="37"/>
      <c r="H269" s="37"/>
      <c r="I269" s="141"/>
      <c r="J269" s="37"/>
      <c r="K269" s="37"/>
      <c r="L269" s="41"/>
      <c r="M269" s="251"/>
      <c r="N269" s="252"/>
      <c r="O269" s="88"/>
      <c r="P269" s="88"/>
      <c r="Q269" s="88"/>
      <c r="R269" s="88"/>
      <c r="S269" s="88"/>
      <c r="T269" s="89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4" t="s">
        <v>331</v>
      </c>
      <c r="AU269" s="14" t="s">
        <v>86</v>
      </c>
    </row>
    <row r="270" s="2" customFormat="1" ht="16.5" customHeight="1">
      <c r="A270" s="35"/>
      <c r="B270" s="36"/>
      <c r="C270" s="257" t="s">
        <v>974</v>
      </c>
      <c r="D270" s="257" t="s">
        <v>512</v>
      </c>
      <c r="E270" s="258" t="s">
        <v>975</v>
      </c>
      <c r="F270" s="259" t="s">
        <v>976</v>
      </c>
      <c r="G270" s="260" t="s">
        <v>166</v>
      </c>
      <c r="H270" s="261">
        <v>2</v>
      </c>
      <c r="I270" s="262"/>
      <c r="J270" s="263">
        <f>ROUND(I270*H270,2)</f>
        <v>0</v>
      </c>
      <c r="K270" s="259" t="s">
        <v>1</v>
      </c>
      <c r="L270" s="264"/>
      <c r="M270" s="265" t="s">
        <v>1</v>
      </c>
      <c r="N270" s="266" t="s">
        <v>41</v>
      </c>
      <c r="O270" s="88"/>
      <c r="P270" s="241">
        <f>O270*H270</f>
        <v>0</v>
      </c>
      <c r="Q270" s="241">
        <v>0.00020000000000000001</v>
      </c>
      <c r="R270" s="241">
        <f>Q270*H270</f>
        <v>0.00040000000000000002</v>
      </c>
      <c r="S270" s="241">
        <v>0</v>
      </c>
      <c r="T270" s="242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43" t="s">
        <v>281</v>
      </c>
      <c r="AT270" s="243" t="s">
        <v>512</v>
      </c>
      <c r="AU270" s="243" t="s">
        <v>86</v>
      </c>
      <c r="AY270" s="14" t="s">
        <v>139</v>
      </c>
      <c r="BE270" s="244">
        <f>IF(N270="základní",J270,0)</f>
        <v>0</v>
      </c>
      <c r="BF270" s="244">
        <f>IF(N270="snížená",J270,0)</f>
        <v>0</v>
      </c>
      <c r="BG270" s="244">
        <f>IF(N270="zákl. přenesená",J270,0)</f>
        <v>0</v>
      </c>
      <c r="BH270" s="244">
        <f>IF(N270="sníž. přenesená",J270,0)</f>
        <v>0</v>
      </c>
      <c r="BI270" s="244">
        <f>IF(N270="nulová",J270,0)</f>
        <v>0</v>
      </c>
      <c r="BJ270" s="14" t="s">
        <v>84</v>
      </c>
      <c r="BK270" s="244">
        <f>ROUND(I270*H270,2)</f>
        <v>0</v>
      </c>
      <c r="BL270" s="14" t="s">
        <v>147</v>
      </c>
      <c r="BM270" s="243" t="s">
        <v>977</v>
      </c>
    </row>
    <row r="271" s="2" customFormat="1" ht="16.5" customHeight="1">
      <c r="A271" s="35"/>
      <c r="B271" s="36"/>
      <c r="C271" s="232" t="s">
        <v>978</v>
      </c>
      <c r="D271" s="232" t="s">
        <v>142</v>
      </c>
      <c r="E271" s="233" t="s">
        <v>979</v>
      </c>
      <c r="F271" s="234" t="s">
        <v>980</v>
      </c>
      <c r="G271" s="235" t="s">
        <v>145</v>
      </c>
      <c r="H271" s="236">
        <v>20</v>
      </c>
      <c r="I271" s="237"/>
      <c r="J271" s="238">
        <f>ROUND(I271*H271,2)</f>
        <v>0</v>
      </c>
      <c r="K271" s="234" t="s">
        <v>1</v>
      </c>
      <c r="L271" s="41"/>
      <c r="M271" s="239" t="s">
        <v>1</v>
      </c>
      <c r="N271" s="240" t="s">
        <v>41</v>
      </c>
      <c r="O271" s="88"/>
      <c r="P271" s="241">
        <f>O271*H271</f>
        <v>0</v>
      </c>
      <c r="Q271" s="241">
        <v>0.00021000000000000001</v>
      </c>
      <c r="R271" s="241">
        <f>Q271*H271</f>
        <v>0.0042000000000000006</v>
      </c>
      <c r="S271" s="241">
        <v>0</v>
      </c>
      <c r="T271" s="242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43" t="s">
        <v>147</v>
      </c>
      <c r="AT271" s="243" t="s">
        <v>142</v>
      </c>
      <c r="AU271" s="243" t="s">
        <v>86</v>
      </c>
      <c r="AY271" s="14" t="s">
        <v>139</v>
      </c>
      <c r="BE271" s="244">
        <f>IF(N271="základní",J271,0)</f>
        <v>0</v>
      </c>
      <c r="BF271" s="244">
        <f>IF(N271="snížená",J271,0)</f>
        <v>0</v>
      </c>
      <c r="BG271" s="244">
        <f>IF(N271="zákl. přenesená",J271,0)</f>
        <v>0</v>
      </c>
      <c r="BH271" s="244">
        <f>IF(N271="sníž. přenesená",J271,0)</f>
        <v>0</v>
      </c>
      <c r="BI271" s="244">
        <f>IF(N271="nulová",J271,0)</f>
        <v>0</v>
      </c>
      <c r="BJ271" s="14" t="s">
        <v>84</v>
      </c>
      <c r="BK271" s="244">
        <f>ROUND(I271*H271,2)</f>
        <v>0</v>
      </c>
      <c r="BL271" s="14" t="s">
        <v>147</v>
      </c>
      <c r="BM271" s="243" t="s">
        <v>981</v>
      </c>
    </row>
    <row r="272" s="2" customFormat="1" ht="16.5" customHeight="1">
      <c r="A272" s="35"/>
      <c r="B272" s="36"/>
      <c r="C272" s="232" t="s">
        <v>982</v>
      </c>
      <c r="D272" s="232" t="s">
        <v>142</v>
      </c>
      <c r="E272" s="233" t="s">
        <v>983</v>
      </c>
      <c r="F272" s="234" t="s">
        <v>984</v>
      </c>
      <c r="G272" s="235" t="s">
        <v>166</v>
      </c>
      <c r="H272" s="236">
        <v>4</v>
      </c>
      <c r="I272" s="237"/>
      <c r="J272" s="238">
        <f>ROUND(I272*H272,2)</f>
        <v>0</v>
      </c>
      <c r="K272" s="234" t="s">
        <v>146</v>
      </c>
      <c r="L272" s="41"/>
      <c r="M272" s="239" t="s">
        <v>1</v>
      </c>
      <c r="N272" s="240" t="s">
        <v>41</v>
      </c>
      <c r="O272" s="88"/>
      <c r="P272" s="241">
        <f>O272*H272</f>
        <v>0</v>
      </c>
      <c r="Q272" s="241">
        <v>0.0016299999999999999</v>
      </c>
      <c r="R272" s="241">
        <f>Q272*H272</f>
        <v>0.0065199999999999998</v>
      </c>
      <c r="S272" s="241">
        <v>0</v>
      </c>
      <c r="T272" s="242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43" t="s">
        <v>147</v>
      </c>
      <c r="AT272" s="243" t="s">
        <v>142</v>
      </c>
      <c r="AU272" s="243" t="s">
        <v>86</v>
      </c>
      <c r="AY272" s="14" t="s">
        <v>139</v>
      </c>
      <c r="BE272" s="244">
        <f>IF(N272="základní",J272,0)</f>
        <v>0</v>
      </c>
      <c r="BF272" s="244">
        <f>IF(N272="snížená",J272,0)</f>
        <v>0</v>
      </c>
      <c r="BG272" s="244">
        <f>IF(N272="zákl. přenesená",J272,0)</f>
        <v>0</v>
      </c>
      <c r="BH272" s="244">
        <f>IF(N272="sníž. přenesená",J272,0)</f>
        <v>0</v>
      </c>
      <c r="BI272" s="244">
        <f>IF(N272="nulová",J272,0)</f>
        <v>0</v>
      </c>
      <c r="BJ272" s="14" t="s">
        <v>84</v>
      </c>
      <c r="BK272" s="244">
        <f>ROUND(I272*H272,2)</f>
        <v>0</v>
      </c>
      <c r="BL272" s="14" t="s">
        <v>147</v>
      </c>
      <c r="BM272" s="243" t="s">
        <v>985</v>
      </c>
    </row>
    <row r="273" s="2" customFormat="1" ht="16.5" customHeight="1">
      <c r="A273" s="35"/>
      <c r="B273" s="36"/>
      <c r="C273" s="232" t="s">
        <v>986</v>
      </c>
      <c r="D273" s="232" t="s">
        <v>142</v>
      </c>
      <c r="E273" s="233" t="s">
        <v>987</v>
      </c>
      <c r="F273" s="234" t="s">
        <v>988</v>
      </c>
      <c r="G273" s="235" t="s">
        <v>145</v>
      </c>
      <c r="H273" s="236">
        <v>59</v>
      </c>
      <c r="I273" s="237"/>
      <c r="J273" s="238">
        <f>ROUND(I273*H273,2)</f>
        <v>0</v>
      </c>
      <c r="K273" s="234" t="s">
        <v>146</v>
      </c>
      <c r="L273" s="41"/>
      <c r="M273" s="239" t="s">
        <v>1</v>
      </c>
      <c r="N273" s="240" t="s">
        <v>41</v>
      </c>
      <c r="O273" s="88"/>
      <c r="P273" s="241">
        <f>O273*H273</f>
        <v>0</v>
      </c>
      <c r="Q273" s="241">
        <v>0</v>
      </c>
      <c r="R273" s="241">
        <f>Q273*H273</f>
        <v>0</v>
      </c>
      <c r="S273" s="241">
        <v>0</v>
      </c>
      <c r="T273" s="242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43" t="s">
        <v>147</v>
      </c>
      <c r="AT273" s="243" t="s">
        <v>142</v>
      </c>
      <c r="AU273" s="243" t="s">
        <v>86</v>
      </c>
      <c r="AY273" s="14" t="s">
        <v>139</v>
      </c>
      <c r="BE273" s="244">
        <f>IF(N273="základní",J273,0)</f>
        <v>0</v>
      </c>
      <c r="BF273" s="244">
        <f>IF(N273="snížená",J273,0)</f>
        <v>0</v>
      </c>
      <c r="BG273" s="244">
        <f>IF(N273="zákl. přenesená",J273,0)</f>
        <v>0</v>
      </c>
      <c r="BH273" s="244">
        <f>IF(N273="sníž. přenesená",J273,0)</f>
        <v>0</v>
      </c>
      <c r="BI273" s="244">
        <f>IF(N273="nulová",J273,0)</f>
        <v>0</v>
      </c>
      <c r="BJ273" s="14" t="s">
        <v>84</v>
      </c>
      <c r="BK273" s="244">
        <f>ROUND(I273*H273,2)</f>
        <v>0</v>
      </c>
      <c r="BL273" s="14" t="s">
        <v>147</v>
      </c>
      <c r="BM273" s="243" t="s">
        <v>989</v>
      </c>
    </row>
    <row r="274" s="2" customFormat="1" ht="16.5" customHeight="1">
      <c r="A274" s="35"/>
      <c r="B274" s="36"/>
      <c r="C274" s="232" t="s">
        <v>990</v>
      </c>
      <c r="D274" s="232" t="s">
        <v>142</v>
      </c>
      <c r="E274" s="233" t="s">
        <v>991</v>
      </c>
      <c r="F274" s="234" t="s">
        <v>992</v>
      </c>
      <c r="G274" s="235" t="s">
        <v>145</v>
      </c>
      <c r="H274" s="236">
        <v>20</v>
      </c>
      <c r="I274" s="237"/>
      <c r="J274" s="238">
        <f>ROUND(I274*H274,2)</f>
        <v>0</v>
      </c>
      <c r="K274" s="234" t="s">
        <v>146</v>
      </c>
      <c r="L274" s="41"/>
      <c r="M274" s="239" t="s">
        <v>1</v>
      </c>
      <c r="N274" s="240" t="s">
        <v>41</v>
      </c>
      <c r="O274" s="88"/>
      <c r="P274" s="241">
        <f>O274*H274</f>
        <v>0</v>
      </c>
      <c r="Q274" s="241">
        <v>0</v>
      </c>
      <c r="R274" s="241">
        <f>Q274*H274</f>
        <v>0</v>
      </c>
      <c r="S274" s="241">
        <v>0</v>
      </c>
      <c r="T274" s="242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43" t="s">
        <v>147</v>
      </c>
      <c r="AT274" s="243" t="s">
        <v>142</v>
      </c>
      <c r="AU274" s="243" t="s">
        <v>86</v>
      </c>
      <c r="AY274" s="14" t="s">
        <v>139</v>
      </c>
      <c r="BE274" s="244">
        <f>IF(N274="základní",J274,0)</f>
        <v>0</v>
      </c>
      <c r="BF274" s="244">
        <f>IF(N274="snížená",J274,0)</f>
        <v>0</v>
      </c>
      <c r="BG274" s="244">
        <f>IF(N274="zákl. přenesená",J274,0)</f>
        <v>0</v>
      </c>
      <c r="BH274" s="244">
        <f>IF(N274="sníž. přenesená",J274,0)</f>
        <v>0</v>
      </c>
      <c r="BI274" s="244">
        <f>IF(N274="nulová",J274,0)</f>
        <v>0</v>
      </c>
      <c r="BJ274" s="14" t="s">
        <v>84</v>
      </c>
      <c r="BK274" s="244">
        <f>ROUND(I274*H274,2)</f>
        <v>0</v>
      </c>
      <c r="BL274" s="14" t="s">
        <v>147</v>
      </c>
      <c r="BM274" s="243" t="s">
        <v>993</v>
      </c>
    </row>
    <row r="275" s="2" customFormat="1" ht="16.5" customHeight="1">
      <c r="A275" s="35"/>
      <c r="B275" s="36"/>
      <c r="C275" s="232" t="s">
        <v>994</v>
      </c>
      <c r="D275" s="232" t="s">
        <v>142</v>
      </c>
      <c r="E275" s="233" t="s">
        <v>995</v>
      </c>
      <c r="F275" s="234" t="s">
        <v>996</v>
      </c>
      <c r="G275" s="235" t="s">
        <v>145</v>
      </c>
      <c r="H275" s="236">
        <v>38</v>
      </c>
      <c r="I275" s="237"/>
      <c r="J275" s="238">
        <f>ROUND(I275*H275,2)</f>
        <v>0</v>
      </c>
      <c r="K275" s="234" t="s">
        <v>146</v>
      </c>
      <c r="L275" s="41"/>
      <c r="M275" s="239" t="s">
        <v>1</v>
      </c>
      <c r="N275" s="240" t="s">
        <v>41</v>
      </c>
      <c r="O275" s="88"/>
      <c r="P275" s="241">
        <f>O275*H275</f>
        <v>0</v>
      </c>
      <c r="Q275" s="241">
        <v>0</v>
      </c>
      <c r="R275" s="241">
        <f>Q275*H275</f>
        <v>0</v>
      </c>
      <c r="S275" s="241">
        <v>0</v>
      </c>
      <c r="T275" s="242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43" t="s">
        <v>147</v>
      </c>
      <c r="AT275" s="243" t="s">
        <v>142</v>
      </c>
      <c r="AU275" s="243" t="s">
        <v>86</v>
      </c>
      <c r="AY275" s="14" t="s">
        <v>139</v>
      </c>
      <c r="BE275" s="244">
        <f>IF(N275="základní",J275,0)</f>
        <v>0</v>
      </c>
      <c r="BF275" s="244">
        <f>IF(N275="snížená",J275,0)</f>
        <v>0</v>
      </c>
      <c r="BG275" s="244">
        <f>IF(N275="zákl. přenesená",J275,0)</f>
        <v>0</v>
      </c>
      <c r="BH275" s="244">
        <f>IF(N275="sníž. přenesená",J275,0)</f>
        <v>0</v>
      </c>
      <c r="BI275" s="244">
        <f>IF(N275="nulová",J275,0)</f>
        <v>0</v>
      </c>
      <c r="BJ275" s="14" t="s">
        <v>84</v>
      </c>
      <c r="BK275" s="244">
        <f>ROUND(I275*H275,2)</f>
        <v>0</v>
      </c>
      <c r="BL275" s="14" t="s">
        <v>147</v>
      </c>
      <c r="BM275" s="243" t="s">
        <v>997</v>
      </c>
    </row>
    <row r="276" s="2" customFormat="1" ht="24" customHeight="1">
      <c r="A276" s="35"/>
      <c r="B276" s="36"/>
      <c r="C276" s="232" t="s">
        <v>998</v>
      </c>
      <c r="D276" s="232" t="s">
        <v>142</v>
      </c>
      <c r="E276" s="233" t="s">
        <v>999</v>
      </c>
      <c r="F276" s="234" t="s">
        <v>1000</v>
      </c>
      <c r="G276" s="235" t="s">
        <v>145</v>
      </c>
      <c r="H276" s="236">
        <v>60</v>
      </c>
      <c r="I276" s="237"/>
      <c r="J276" s="238">
        <f>ROUND(I276*H276,2)</f>
        <v>0</v>
      </c>
      <c r="K276" s="234" t="s">
        <v>146</v>
      </c>
      <c r="L276" s="41"/>
      <c r="M276" s="239" t="s">
        <v>1</v>
      </c>
      <c r="N276" s="240" t="s">
        <v>41</v>
      </c>
      <c r="O276" s="88"/>
      <c r="P276" s="241">
        <f>O276*H276</f>
        <v>0</v>
      </c>
      <c r="Q276" s="241">
        <v>0</v>
      </c>
      <c r="R276" s="241">
        <f>Q276*H276</f>
        <v>0</v>
      </c>
      <c r="S276" s="241">
        <v>0</v>
      </c>
      <c r="T276" s="242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43" t="s">
        <v>147</v>
      </c>
      <c r="AT276" s="243" t="s">
        <v>142</v>
      </c>
      <c r="AU276" s="243" t="s">
        <v>86</v>
      </c>
      <c r="AY276" s="14" t="s">
        <v>139</v>
      </c>
      <c r="BE276" s="244">
        <f>IF(N276="základní",J276,0)</f>
        <v>0</v>
      </c>
      <c r="BF276" s="244">
        <f>IF(N276="snížená",J276,0)</f>
        <v>0</v>
      </c>
      <c r="BG276" s="244">
        <f>IF(N276="zákl. přenesená",J276,0)</f>
        <v>0</v>
      </c>
      <c r="BH276" s="244">
        <f>IF(N276="sníž. přenesená",J276,0)</f>
        <v>0</v>
      </c>
      <c r="BI276" s="244">
        <f>IF(N276="nulová",J276,0)</f>
        <v>0</v>
      </c>
      <c r="BJ276" s="14" t="s">
        <v>84</v>
      </c>
      <c r="BK276" s="244">
        <f>ROUND(I276*H276,2)</f>
        <v>0</v>
      </c>
      <c r="BL276" s="14" t="s">
        <v>147</v>
      </c>
      <c r="BM276" s="243" t="s">
        <v>1001</v>
      </c>
    </row>
    <row r="277" s="2" customFormat="1" ht="16.5" customHeight="1">
      <c r="A277" s="35"/>
      <c r="B277" s="36"/>
      <c r="C277" s="232" t="s">
        <v>1002</v>
      </c>
      <c r="D277" s="232" t="s">
        <v>142</v>
      </c>
      <c r="E277" s="233" t="s">
        <v>1003</v>
      </c>
      <c r="F277" s="234" t="s">
        <v>1004</v>
      </c>
      <c r="G277" s="235" t="s">
        <v>145</v>
      </c>
      <c r="H277" s="236">
        <v>24</v>
      </c>
      <c r="I277" s="237"/>
      <c r="J277" s="238">
        <f>ROUND(I277*H277,2)</f>
        <v>0</v>
      </c>
      <c r="K277" s="234" t="s">
        <v>146</v>
      </c>
      <c r="L277" s="41"/>
      <c r="M277" s="239" t="s">
        <v>1</v>
      </c>
      <c r="N277" s="240" t="s">
        <v>41</v>
      </c>
      <c r="O277" s="88"/>
      <c r="P277" s="241">
        <f>O277*H277</f>
        <v>0</v>
      </c>
      <c r="Q277" s="241">
        <v>0</v>
      </c>
      <c r="R277" s="241">
        <f>Q277*H277</f>
        <v>0</v>
      </c>
      <c r="S277" s="241">
        <v>0</v>
      </c>
      <c r="T277" s="242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43" t="s">
        <v>147</v>
      </c>
      <c r="AT277" s="243" t="s">
        <v>142</v>
      </c>
      <c r="AU277" s="243" t="s">
        <v>86</v>
      </c>
      <c r="AY277" s="14" t="s">
        <v>139</v>
      </c>
      <c r="BE277" s="244">
        <f>IF(N277="základní",J277,0)</f>
        <v>0</v>
      </c>
      <c r="BF277" s="244">
        <f>IF(N277="snížená",J277,0)</f>
        <v>0</v>
      </c>
      <c r="BG277" s="244">
        <f>IF(N277="zákl. přenesená",J277,0)</f>
        <v>0</v>
      </c>
      <c r="BH277" s="244">
        <f>IF(N277="sníž. přenesená",J277,0)</f>
        <v>0</v>
      </c>
      <c r="BI277" s="244">
        <f>IF(N277="nulová",J277,0)</f>
        <v>0</v>
      </c>
      <c r="BJ277" s="14" t="s">
        <v>84</v>
      </c>
      <c r="BK277" s="244">
        <f>ROUND(I277*H277,2)</f>
        <v>0</v>
      </c>
      <c r="BL277" s="14" t="s">
        <v>147</v>
      </c>
      <c r="BM277" s="243" t="s">
        <v>1005</v>
      </c>
    </row>
    <row r="278" s="2" customFormat="1" ht="24" customHeight="1">
      <c r="A278" s="35"/>
      <c r="B278" s="36"/>
      <c r="C278" s="232" t="s">
        <v>1006</v>
      </c>
      <c r="D278" s="232" t="s">
        <v>142</v>
      </c>
      <c r="E278" s="233" t="s">
        <v>1007</v>
      </c>
      <c r="F278" s="234" t="s">
        <v>1008</v>
      </c>
      <c r="G278" s="235" t="s">
        <v>155</v>
      </c>
      <c r="H278" s="236">
        <v>1.45</v>
      </c>
      <c r="I278" s="237"/>
      <c r="J278" s="238">
        <f>ROUND(I278*H278,2)</f>
        <v>0</v>
      </c>
      <c r="K278" s="234" t="s">
        <v>146</v>
      </c>
      <c r="L278" s="41"/>
      <c r="M278" s="239" t="s">
        <v>1</v>
      </c>
      <c r="N278" s="240" t="s">
        <v>41</v>
      </c>
      <c r="O278" s="88"/>
      <c r="P278" s="241">
        <f>O278*H278</f>
        <v>0</v>
      </c>
      <c r="Q278" s="241">
        <v>0</v>
      </c>
      <c r="R278" s="241">
        <f>Q278*H278</f>
        <v>0</v>
      </c>
      <c r="S278" s="241">
        <v>0</v>
      </c>
      <c r="T278" s="242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43" t="s">
        <v>147</v>
      </c>
      <c r="AT278" s="243" t="s">
        <v>142</v>
      </c>
      <c r="AU278" s="243" t="s">
        <v>86</v>
      </c>
      <c r="AY278" s="14" t="s">
        <v>139</v>
      </c>
      <c r="BE278" s="244">
        <f>IF(N278="základní",J278,0)</f>
        <v>0</v>
      </c>
      <c r="BF278" s="244">
        <f>IF(N278="snížená",J278,0)</f>
        <v>0</v>
      </c>
      <c r="BG278" s="244">
        <f>IF(N278="zákl. přenesená",J278,0)</f>
        <v>0</v>
      </c>
      <c r="BH278" s="244">
        <f>IF(N278="sníž. přenesená",J278,0)</f>
        <v>0</v>
      </c>
      <c r="BI278" s="244">
        <f>IF(N278="nulová",J278,0)</f>
        <v>0</v>
      </c>
      <c r="BJ278" s="14" t="s">
        <v>84</v>
      </c>
      <c r="BK278" s="244">
        <f>ROUND(I278*H278,2)</f>
        <v>0</v>
      </c>
      <c r="BL278" s="14" t="s">
        <v>147</v>
      </c>
      <c r="BM278" s="243" t="s">
        <v>1009</v>
      </c>
    </row>
    <row r="279" s="2" customFormat="1" ht="24" customHeight="1">
      <c r="A279" s="35"/>
      <c r="B279" s="36"/>
      <c r="C279" s="232" t="s">
        <v>1010</v>
      </c>
      <c r="D279" s="232" t="s">
        <v>142</v>
      </c>
      <c r="E279" s="233" t="s">
        <v>1011</v>
      </c>
      <c r="F279" s="234" t="s">
        <v>1012</v>
      </c>
      <c r="G279" s="235" t="s">
        <v>155</v>
      </c>
      <c r="H279" s="236">
        <v>1.45</v>
      </c>
      <c r="I279" s="237"/>
      <c r="J279" s="238">
        <f>ROUND(I279*H279,2)</f>
        <v>0</v>
      </c>
      <c r="K279" s="234" t="s">
        <v>146</v>
      </c>
      <c r="L279" s="41"/>
      <c r="M279" s="239" t="s">
        <v>1</v>
      </c>
      <c r="N279" s="240" t="s">
        <v>41</v>
      </c>
      <c r="O279" s="88"/>
      <c r="P279" s="241">
        <f>O279*H279</f>
        <v>0</v>
      </c>
      <c r="Q279" s="241">
        <v>0</v>
      </c>
      <c r="R279" s="241">
        <f>Q279*H279</f>
        <v>0</v>
      </c>
      <c r="S279" s="241">
        <v>0</v>
      </c>
      <c r="T279" s="242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43" t="s">
        <v>147</v>
      </c>
      <c r="AT279" s="243" t="s">
        <v>142</v>
      </c>
      <c r="AU279" s="243" t="s">
        <v>86</v>
      </c>
      <c r="AY279" s="14" t="s">
        <v>139</v>
      </c>
      <c r="BE279" s="244">
        <f>IF(N279="základní",J279,0)</f>
        <v>0</v>
      </c>
      <c r="BF279" s="244">
        <f>IF(N279="snížená",J279,0)</f>
        <v>0</v>
      </c>
      <c r="BG279" s="244">
        <f>IF(N279="zákl. přenesená",J279,0)</f>
        <v>0</v>
      </c>
      <c r="BH279" s="244">
        <f>IF(N279="sníž. přenesená",J279,0)</f>
        <v>0</v>
      </c>
      <c r="BI279" s="244">
        <f>IF(N279="nulová",J279,0)</f>
        <v>0</v>
      </c>
      <c r="BJ279" s="14" t="s">
        <v>84</v>
      </c>
      <c r="BK279" s="244">
        <f>ROUND(I279*H279,2)</f>
        <v>0</v>
      </c>
      <c r="BL279" s="14" t="s">
        <v>147</v>
      </c>
      <c r="BM279" s="243" t="s">
        <v>1013</v>
      </c>
    </row>
    <row r="280" s="12" customFormat="1" ht="22.8" customHeight="1">
      <c r="A280" s="12"/>
      <c r="B280" s="216"/>
      <c r="C280" s="217"/>
      <c r="D280" s="218" t="s">
        <v>75</v>
      </c>
      <c r="E280" s="230" t="s">
        <v>267</v>
      </c>
      <c r="F280" s="230" t="s">
        <v>268</v>
      </c>
      <c r="G280" s="217"/>
      <c r="H280" s="217"/>
      <c r="I280" s="220"/>
      <c r="J280" s="231">
        <f>BK280</f>
        <v>0</v>
      </c>
      <c r="K280" s="217"/>
      <c r="L280" s="222"/>
      <c r="M280" s="223"/>
      <c r="N280" s="224"/>
      <c r="O280" s="224"/>
      <c r="P280" s="225">
        <f>SUM(P281:P329)</f>
        <v>0</v>
      </c>
      <c r="Q280" s="224"/>
      <c r="R280" s="225">
        <f>SUM(R281:R329)</f>
        <v>0.56257999999999975</v>
      </c>
      <c r="S280" s="224"/>
      <c r="T280" s="226">
        <f>SUM(T281:T329)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27" t="s">
        <v>86</v>
      </c>
      <c r="AT280" s="228" t="s">
        <v>75</v>
      </c>
      <c r="AU280" s="228" t="s">
        <v>84</v>
      </c>
      <c r="AY280" s="227" t="s">
        <v>139</v>
      </c>
      <c r="BK280" s="229">
        <f>SUM(BK281:BK329)</f>
        <v>0</v>
      </c>
    </row>
    <row r="281" s="2" customFormat="1" ht="16.5" customHeight="1">
      <c r="A281" s="35"/>
      <c r="B281" s="36"/>
      <c r="C281" s="257" t="s">
        <v>1014</v>
      </c>
      <c r="D281" s="257" t="s">
        <v>512</v>
      </c>
      <c r="E281" s="258" t="s">
        <v>1015</v>
      </c>
      <c r="F281" s="259" t="s">
        <v>1016</v>
      </c>
      <c r="G281" s="260" t="s">
        <v>627</v>
      </c>
      <c r="H281" s="261">
        <v>1</v>
      </c>
      <c r="I281" s="262"/>
      <c r="J281" s="263">
        <f>ROUND(I281*H281,2)</f>
        <v>0</v>
      </c>
      <c r="K281" s="259" t="s">
        <v>1</v>
      </c>
      <c r="L281" s="264"/>
      <c r="M281" s="265" t="s">
        <v>1</v>
      </c>
      <c r="N281" s="266" t="s">
        <v>41</v>
      </c>
      <c r="O281" s="88"/>
      <c r="P281" s="241">
        <f>O281*H281</f>
        <v>0</v>
      </c>
      <c r="Q281" s="241">
        <v>0</v>
      </c>
      <c r="R281" s="241">
        <f>Q281*H281</f>
        <v>0</v>
      </c>
      <c r="S281" s="241">
        <v>0</v>
      </c>
      <c r="T281" s="242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43" t="s">
        <v>281</v>
      </c>
      <c r="AT281" s="243" t="s">
        <v>512</v>
      </c>
      <c r="AU281" s="243" t="s">
        <v>86</v>
      </c>
      <c r="AY281" s="14" t="s">
        <v>139</v>
      </c>
      <c r="BE281" s="244">
        <f>IF(N281="základní",J281,0)</f>
        <v>0</v>
      </c>
      <c r="BF281" s="244">
        <f>IF(N281="snížená",J281,0)</f>
        <v>0</v>
      </c>
      <c r="BG281" s="244">
        <f>IF(N281="zákl. přenesená",J281,0)</f>
        <v>0</v>
      </c>
      <c r="BH281" s="244">
        <f>IF(N281="sníž. přenesená",J281,0)</f>
        <v>0</v>
      </c>
      <c r="BI281" s="244">
        <f>IF(N281="nulová",J281,0)</f>
        <v>0</v>
      </c>
      <c r="BJ281" s="14" t="s">
        <v>84</v>
      </c>
      <c r="BK281" s="244">
        <f>ROUND(I281*H281,2)</f>
        <v>0</v>
      </c>
      <c r="BL281" s="14" t="s">
        <v>147</v>
      </c>
      <c r="BM281" s="243" t="s">
        <v>1017</v>
      </c>
    </row>
    <row r="282" s="2" customFormat="1">
      <c r="A282" s="35"/>
      <c r="B282" s="36"/>
      <c r="C282" s="37"/>
      <c r="D282" s="245" t="s">
        <v>331</v>
      </c>
      <c r="E282" s="37"/>
      <c r="F282" s="246" t="s">
        <v>1018</v>
      </c>
      <c r="G282" s="37"/>
      <c r="H282" s="37"/>
      <c r="I282" s="141"/>
      <c r="J282" s="37"/>
      <c r="K282" s="37"/>
      <c r="L282" s="41"/>
      <c r="M282" s="251"/>
      <c r="N282" s="252"/>
      <c r="O282" s="88"/>
      <c r="P282" s="88"/>
      <c r="Q282" s="88"/>
      <c r="R282" s="88"/>
      <c r="S282" s="88"/>
      <c r="T282" s="89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4" t="s">
        <v>331</v>
      </c>
      <c r="AU282" s="14" t="s">
        <v>86</v>
      </c>
    </row>
    <row r="283" s="2" customFormat="1" ht="16.5" customHeight="1">
      <c r="A283" s="35"/>
      <c r="B283" s="36"/>
      <c r="C283" s="257" t="s">
        <v>1019</v>
      </c>
      <c r="D283" s="257" t="s">
        <v>512</v>
      </c>
      <c r="E283" s="258" t="s">
        <v>1020</v>
      </c>
      <c r="F283" s="259" t="s">
        <v>1021</v>
      </c>
      <c r="G283" s="260" t="s">
        <v>627</v>
      </c>
      <c r="H283" s="261">
        <v>1</v>
      </c>
      <c r="I283" s="262"/>
      <c r="J283" s="263">
        <f>ROUND(I283*H283,2)</f>
        <v>0</v>
      </c>
      <c r="K283" s="259" t="s">
        <v>1</v>
      </c>
      <c r="L283" s="264"/>
      <c r="M283" s="265" t="s">
        <v>1</v>
      </c>
      <c r="N283" s="266" t="s">
        <v>41</v>
      </c>
      <c r="O283" s="88"/>
      <c r="P283" s="241">
        <f>O283*H283</f>
        <v>0</v>
      </c>
      <c r="Q283" s="241">
        <v>0</v>
      </c>
      <c r="R283" s="241">
        <f>Q283*H283</f>
        <v>0</v>
      </c>
      <c r="S283" s="241">
        <v>0</v>
      </c>
      <c r="T283" s="242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43" t="s">
        <v>281</v>
      </c>
      <c r="AT283" s="243" t="s">
        <v>512</v>
      </c>
      <c r="AU283" s="243" t="s">
        <v>86</v>
      </c>
      <c r="AY283" s="14" t="s">
        <v>139</v>
      </c>
      <c r="BE283" s="244">
        <f>IF(N283="základní",J283,0)</f>
        <v>0</v>
      </c>
      <c r="BF283" s="244">
        <f>IF(N283="snížená",J283,0)</f>
        <v>0</v>
      </c>
      <c r="BG283" s="244">
        <f>IF(N283="zákl. přenesená",J283,0)</f>
        <v>0</v>
      </c>
      <c r="BH283" s="244">
        <f>IF(N283="sníž. přenesená",J283,0)</f>
        <v>0</v>
      </c>
      <c r="BI283" s="244">
        <f>IF(N283="nulová",J283,0)</f>
        <v>0</v>
      </c>
      <c r="BJ283" s="14" t="s">
        <v>84</v>
      </c>
      <c r="BK283" s="244">
        <f>ROUND(I283*H283,2)</f>
        <v>0</v>
      </c>
      <c r="BL283" s="14" t="s">
        <v>147</v>
      </c>
      <c r="BM283" s="243" t="s">
        <v>1022</v>
      </c>
    </row>
    <row r="284" s="2" customFormat="1">
      <c r="A284" s="35"/>
      <c r="B284" s="36"/>
      <c r="C284" s="37"/>
      <c r="D284" s="245" t="s">
        <v>331</v>
      </c>
      <c r="E284" s="37"/>
      <c r="F284" s="246" t="s">
        <v>1023</v>
      </c>
      <c r="G284" s="37"/>
      <c r="H284" s="37"/>
      <c r="I284" s="141"/>
      <c r="J284" s="37"/>
      <c r="K284" s="37"/>
      <c r="L284" s="41"/>
      <c r="M284" s="251"/>
      <c r="N284" s="252"/>
      <c r="O284" s="88"/>
      <c r="P284" s="88"/>
      <c r="Q284" s="88"/>
      <c r="R284" s="88"/>
      <c r="S284" s="88"/>
      <c r="T284" s="89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4" t="s">
        <v>331</v>
      </c>
      <c r="AU284" s="14" t="s">
        <v>86</v>
      </c>
    </row>
    <row r="285" s="2" customFormat="1" ht="24" customHeight="1">
      <c r="A285" s="35"/>
      <c r="B285" s="36"/>
      <c r="C285" s="257" t="s">
        <v>1024</v>
      </c>
      <c r="D285" s="257" t="s">
        <v>512</v>
      </c>
      <c r="E285" s="258" t="s">
        <v>1025</v>
      </c>
      <c r="F285" s="259" t="s">
        <v>1026</v>
      </c>
      <c r="G285" s="260" t="s">
        <v>166</v>
      </c>
      <c r="H285" s="261">
        <v>1</v>
      </c>
      <c r="I285" s="262"/>
      <c r="J285" s="263">
        <f>ROUND(I285*H285,2)</f>
        <v>0</v>
      </c>
      <c r="K285" s="259" t="s">
        <v>1</v>
      </c>
      <c r="L285" s="264"/>
      <c r="M285" s="265" t="s">
        <v>1</v>
      </c>
      <c r="N285" s="266" t="s">
        <v>41</v>
      </c>
      <c r="O285" s="88"/>
      <c r="P285" s="241">
        <f>O285*H285</f>
        <v>0</v>
      </c>
      <c r="Q285" s="241">
        <v>0.00069999999999999999</v>
      </c>
      <c r="R285" s="241">
        <f>Q285*H285</f>
        <v>0.00069999999999999999</v>
      </c>
      <c r="S285" s="241">
        <v>0</v>
      </c>
      <c r="T285" s="242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43" t="s">
        <v>281</v>
      </c>
      <c r="AT285" s="243" t="s">
        <v>512</v>
      </c>
      <c r="AU285" s="243" t="s">
        <v>86</v>
      </c>
      <c r="AY285" s="14" t="s">
        <v>139</v>
      </c>
      <c r="BE285" s="244">
        <f>IF(N285="základní",J285,0)</f>
        <v>0</v>
      </c>
      <c r="BF285" s="244">
        <f>IF(N285="snížená",J285,0)</f>
        <v>0</v>
      </c>
      <c r="BG285" s="244">
        <f>IF(N285="zákl. přenesená",J285,0)</f>
        <v>0</v>
      </c>
      <c r="BH285" s="244">
        <f>IF(N285="sníž. přenesená",J285,0)</f>
        <v>0</v>
      </c>
      <c r="BI285" s="244">
        <f>IF(N285="nulová",J285,0)</f>
        <v>0</v>
      </c>
      <c r="BJ285" s="14" t="s">
        <v>84</v>
      </c>
      <c r="BK285" s="244">
        <f>ROUND(I285*H285,2)</f>
        <v>0</v>
      </c>
      <c r="BL285" s="14" t="s">
        <v>147</v>
      </c>
      <c r="BM285" s="243" t="s">
        <v>1027</v>
      </c>
    </row>
    <row r="286" s="2" customFormat="1">
      <c r="A286" s="35"/>
      <c r="B286" s="36"/>
      <c r="C286" s="37"/>
      <c r="D286" s="245" t="s">
        <v>331</v>
      </c>
      <c r="E286" s="37"/>
      <c r="F286" s="246" t="s">
        <v>1028</v>
      </c>
      <c r="G286" s="37"/>
      <c r="H286" s="37"/>
      <c r="I286" s="141"/>
      <c r="J286" s="37"/>
      <c r="K286" s="37"/>
      <c r="L286" s="41"/>
      <c r="M286" s="251"/>
      <c r="N286" s="252"/>
      <c r="O286" s="88"/>
      <c r="P286" s="88"/>
      <c r="Q286" s="88"/>
      <c r="R286" s="88"/>
      <c r="S286" s="88"/>
      <c r="T286" s="89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4" t="s">
        <v>331</v>
      </c>
      <c r="AU286" s="14" t="s">
        <v>86</v>
      </c>
    </row>
    <row r="287" s="2" customFormat="1" ht="16.5" customHeight="1">
      <c r="A287" s="35"/>
      <c r="B287" s="36"/>
      <c r="C287" s="257" t="s">
        <v>1029</v>
      </c>
      <c r="D287" s="257" t="s">
        <v>512</v>
      </c>
      <c r="E287" s="258" t="s">
        <v>1030</v>
      </c>
      <c r="F287" s="259" t="s">
        <v>1031</v>
      </c>
      <c r="G287" s="260" t="s">
        <v>166</v>
      </c>
      <c r="H287" s="261">
        <v>1</v>
      </c>
      <c r="I287" s="262"/>
      <c r="J287" s="263">
        <f>ROUND(I287*H287,2)</f>
        <v>0</v>
      </c>
      <c r="K287" s="259" t="s">
        <v>1</v>
      </c>
      <c r="L287" s="264"/>
      <c r="M287" s="265" t="s">
        <v>1</v>
      </c>
      <c r="N287" s="266" t="s">
        <v>41</v>
      </c>
      <c r="O287" s="88"/>
      <c r="P287" s="241">
        <f>O287*H287</f>
        <v>0</v>
      </c>
      <c r="Q287" s="241">
        <v>0.00069999999999999999</v>
      </c>
      <c r="R287" s="241">
        <f>Q287*H287</f>
        <v>0.00069999999999999999</v>
      </c>
      <c r="S287" s="241">
        <v>0</v>
      </c>
      <c r="T287" s="242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43" t="s">
        <v>281</v>
      </c>
      <c r="AT287" s="243" t="s">
        <v>512</v>
      </c>
      <c r="AU287" s="243" t="s">
        <v>86</v>
      </c>
      <c r="AY287" s="14" t="s">
        <v>139</v>
      </c>
      <c r="BE287" s="244">
        <f>IF(N287="základní",J287,0)</f>
        <v>0</v>
      </c>
      <c r="BF287" s="244">
        <f>IF(N287="snížená",J287,0)</f>
        <v>0</v>
      </c>
      <c r="BG287" s="244">
        <f>IF(N287="zákl. přenesená",J287,0)</f>
        <v>0</v>
      </c>
      <c r="BH287" s="244">
        <f>IF(N287="sníž. přenesená",J287,0)</f>
        <v>0</v>
      </c>
      <c r="BI287" s="244">
        <f>IF(N287="nulová",J287,0)</f>
        <v>0</v>
      </c>
      <c r="BJ287" s="14" t="s">
        <v>84</v>
      </c>
      <c r="BK287" s="244">
        <f>ROUND(I287*H287,2)</f>
        <v>0</v>
      </c>
      <c r="BL287" s="14" t="s">
        <v>147</v>
      </c>
      <c r="BM287" s="243" t="s">
        <v>1032</v>
      </c>
    </row>
    <row r="288" s="2" customFormat="1">
      <c r="A288" s="35"/>
      <c r="B288" s="36"/>
      <c r="C288" s="37"/>
      <c r="D288" s="245" t="s">
        <v>331</v>
      </c>
      <c r="E288" s="37"/>
      <c r="F288" s="246" t="s">
        <v>1033</v>
      </c>
      <c r="G288" s="37"/>
      <c r="H288" s="37"/>
      <c r="I288" s="141"/>
      <c r="J288" s="37"/>
      <c r="K288" s="37"/>
      <c r="L288" s="41"/>
      <c r="M288" s="251"/>
      <c r="N288" s="252"/>
      <c r="O288" s="88"/>
      <c r="P288" s="88"/>
      <c r="Q288" s="88"/>
      <c r="R288" s="88"/>
      <c r="S288" s="88"/>
      <c r="T288" s="89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4" t="s">
        <v>331</v>
      </c>
      <c r="AU288" s="14" t="s">
        <v>86</v>
      </c>
    </row>
    <row r="289" s="2" customFormat="1" ht="24" customHeight="1">
      <c r="A289" s="35"/>
      <c r="B289" s="36"/>
      <c r="C289" s="232" t="s">
        <v>1034</v>
      </c>
      <c r="D289" s="232" t="s">
        <v>142</v>
      </c>
      <c r="E289" s="233" t="s">
        <v>1035</v>
      </c>
      <c r="F289" s="234" t="s">
        <v>1036</v>
      </c>
      <c r="G289" s="235" t="s">
        <v>239</v>
      </c>
      <c r="H289" s="236">
        <v>2</v>
      </c>
      <c r="I289" s="237"/>
      <c r="J289" s="238">
        <f>ROUND(I289*H289,2)</f>
        <v>0</v>
      </c>
      <c r="K289" s="234" t="s">
        <v>146</v>
      </c>
      <c r="L289" s="41"/>
      <c r="M289" s="239" t="s">
        <v>1</v>
      </c>
      <c r="N289" s="240" t="s">
        <v>41</v>
      </c>
      <c r="O289" s="88"/>
      <c r="P289" s="241">
        <f>O289*H289</f>
        <v>0</v>
      </c>
      <c r="Q289" s="241">
        <v>0.0093900000000000008</v>
      </c>
      <c r="R289" s="241">
        <f>Q289*H289</f>
        <v>0.018780000000000002</v>
      </c>
      <c r="S289" s="241">
        <v>0</v>
      </c>
      <c r="T289" s="242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43" t="s">
        <v>147</v>
      </c>
      <c r="AT289" s="243" t="s">
        <v>142</v>
      </c>
      <c r="AU289" s="243" t="s">
        <v>86</v>
      </c>
      <c r="AY289" s="14" t="s">
        <v>139</v>
      </c>
      <c r="BE289" s="244">
        <f>IF(N289="základní",J289,0)</f>
        <v>0</v>
      </c>
      <c r="BF289" s="244">
        <f>IF(N289="snížená",J289,0)</f>
        <v>0</v>
      </c>
      <c r="BG289" s="244">
        <f>IF(N289="zákl. přenesená",J289,0)</f>
        <v>0</v>
      </c>
      <c r="BH289" s="244">
        <f>IF(N289="sníž. přenesená",J289,0)</f>
        <v>0</v>
      </c>
      <c r="BI289" s="244">
        <f>IF(N289="nulová",J289,0)</f>
        <v>0</v>
      </c>
      <c r="BJ289" s="14" t="s">
        <v>84</v>
      </c>
      <c r="BK289" s="244">
        <f>ROUND(I289*H289,2)</f>
        <v>0</v>
      </c>
      <c r="BL289" s="14" t="s">
        <v>147</v>
      </c>
      <c r="BM289" s="243" t="s">
        <v>1037</v>
      </c>
    </row>
    <row r="290" s="2" customFormat="1" ht="24" customHeight="1">
      <c r="A290" s="35"/>
      <c r="B290" s="36"/>
      <c r="C290" s="232" t="s">
        <v>1038</v>
      </c>
      <c r="D290" s="232" t="s">
        <v>142</v>
      </c>
      <c r="E290" s="233" t="s">
        <v>1039</v>
      </c>
      <c r="F290" s="234" t="s">
        <v>1040</v>
      </c>
      <c r="G290" s="235" t="s">
        <v>239</v>
      </c>
      <c r="H290" s="236">
        <v>1</v>
      </c>
      <c r="I290" s="237"/>
      <c r="J290" s="238">
        <f>ROUND(I290*H290,2)</f>
        <v>0</v>
      </c>
      <c r="K290" s="234" t="s">
        <v>146</v>
      </c>
      <c r="L290" s="41"/>
      <c r="M290" s="239" t="s">
        <v>1</v>
      </c>
      <c r="N290" s="240" t="s">
        <v>41</v>
      </c>
      <c r="O290" s="88"/>
      <c r="P290" s="241">
        <f>O290*H290</f>
        <v>0</v>
      </c>
      <c r="Q290" s="241">
        <v>0.01736</v>
      </c>
      <c r="R290" s="241">
        <f>Q290*H290</f>
        <v>0.01736</v>
      </c>
      <c r="S290" s="241">
        <v>0</v>
      </c>
      <c r="T290" s="242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43" t="s">
        <v>147</v>
      </c>
      <c r="AT290" s="243" t="s">
        <v>142</v>
      </c>
      <c r="AU290" s="243" t="s">
        <v>86</v>
      </c>
      <c r="AY290" s="14" t="s">
        <v>139</v>
      </c>
      <c r="BE290" s="244">
        <f>IF(N290="základní",J290,0)</f>
        <v>0</v>
      </c>
      <c r="BF290" s="244">
        <f>IF(N290="snížená",J290,0)</f>
        <v>0</v>
      </c>
      <c r="BG290" s="244">
        <f>IF(N290="zákl. přenesená",J290,0)</f>
        <v>0</v>
      </c>
      <c r="BH290" s="244">
        <f>IF(N290="sníž. přenesená",J290,0)</f>
        <v>0</v>
      </c>
      <c r="BI290" s="244">
        <f>IF(N290="nulová",J290,0)</f>
        <v>0</v>
      </c>
      <c r="BJ290" s="14" t="s">
        <v>84</v>
      </c>
      <c r="BK290" s="244">
        <f>ROUND(I290*H290,2)</f>
        <v>0</v>
      </c>
      <c r="BL290" s="14" t="s">
        <v>147</v>
      </c>
      <c r="BM290" s="243" t="s">
        <v>1041</v>
      </c>
    </row>
    <row r="291" s="2" customFormat="1" ht="24" customHeight="1">
      <c r="A291" s="35"/>
      <c r="B291" s="36"/>
      <c r="C291" s="232" t="s">
        <v>1042</v>
      </c>
      <c r="D291" s="232" t="s">
        <v>142</v>
      </c>
      <c r="E291" s="233" t="s">
        <v>1043</v>
      </c>
      <c r="F291" s="234" t="s">
        <v>1044</v>
      </c>
      <c r="G291" s="235" t="s">
        <v>239</v>
      </c>
      <c r="H291" s="236">
        <v>1</v>
      </c>
      <c r="I291" s="237"/>
      <c r="J291" s="238">
        <f>ROUND(I291*H291,2)</f>
        <v>0</v>
      </c>
      <c r="K291" s="234" t="s">
        <v>146</v>
      </c>
      <c r="L291" s="41"/>
      <c r="M291" s="239" t="s">
        <v>1</v>
      </c>
      <c r="N291" s="240" t="s">
        <v>41</v>
      </c>
      <c r="O291" s="88"/>
      <c r="P291" s="241">
        <f>O291*H291</f>
        <v>0</v>
      </c>
      <c r="Q291" s="241">
        <v>0.062309999999999997</v>
      </c>
      <c r="R291" s="241">
        <f>Q291*H291</f>
        <v>0.062309999999999997</v>
      </c>
      <c r="S291" s="241">
        <v>0</v>
      </c>
      <c r="T291" s="242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43" t="s">
        <v>147</v>
      </c>
      <c r="AT291" s="243" t="s">
        <v>142</v>
      </c>
      <c r="AU291" s="243" t="s">
        <v>86</v>
      </c>
      <c r="AY291" s="14" t="s">
        <v>139</v>
      </c>
      <c r="BE291" s="244">
        <f>IF(N291="základní",J291,0)</f>
        <v>0</v>
      </c>
      <c r="BF291" s="244">
        <f>IF(N291="snížená",J291,0)</f>
        <v>0</v>
      </c>
      <c r="BG291" s="244">
        <f>IF(N291="zákl. přenesená",J291,0)</f>
        <v>0</v>
      </c>
      <c r="BH291" s="244">
        <f>IF(N291="sníž. přenesená",J291,0)</f>
        <v>0</v>
      </c>
      <c r="BI291" s="244">
        <f>IF(N291="nulová",J291,0)</f>
        <v>0</v>
      </c>
      <c r="BJ291" s="14" t="s">
        <v>84</v>
      </c>
      <c r="BK291" s="244">
        <f>ROUND(I291*H291,2)</f>
        <v>0</v>
      </c>
      <c r="BL291" s="14" t="s">
        <v>147</v>
      </c>
      <c r="BM291" s="243" t="s">
        <v>1045</v>
      </c>
    </row>
    <row r="292" s="2" customFormat="1" ht="24" customHeight="1">
      <c r="A292" s="35"/>
      <c r="B292" s="36"/>
      <c r="C292" s="232" t="s">
        <v>1046</v>
      </c>
      <c r="D292" s="232" t="s">
        <v>142</v>
      </c>
      <c r="E292" s="233" t="s">
        <v>1047</v>
      </c>
      <c r="F292" s="234" t="s">
        <v>1048</v>
      </c>
      <c r="G292" s="235" t="s">
        <v>239</v>
      </c>
      <c r="H292" s="236">
        <v>2</v>
      </c>
      <c r="I292" s="237"/>
      <c r="J292" s="238">
        <f>ROUND(I292*H292,2)</f>
        <v>0</v>
      </c>
      <c r="K292" s="234" t="s">
        <v>146</v>
      </c>
      <c r="L292" s="41"/>
      <c r="M292" s="239" t="s">
        <v>1</v>
      </c>
      <c r="N292" s="240" t="s">
        <v>41</v>
      </c>
      <c r="O292" s="88"/>
      <c r="P292" s="241">
        <f>O292*H292</f>
        <v>0</v>
      </c>
      <c r="Q292" s="241">
        <v>0.029739999999999999</v>
      </c>
      <c r="R292" s="241">
        <f>Q292*H292</f>
        <v>0.059479999999999998</v>
      </c>
      <c r="S292" s="241">
        <v>0</v>
      </c>
      <c r="T292" s="242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43" t="s">
        <v>147</v>
      </c>
      <c r="AT292" s="243" t="s">
        <v>142</v>
      </c>
      <c r="AU292" s="243" t="s">
        <v>86</v>
      </c>
      <c r="AY292" s="14" t="s">
        <v>139</v>
      </c>
      <c r="BE292" s="244">
        <f>IF(N292="základní",J292,0)</f>
        <v>0</v>
      </c>
      <c r="BF292" s="244">
        <f>IF(N292="snížená",J292,0)</f>
        <v>0</v>
      </c>
      <c r="BG292" s="244">
        <f>IF(N292="zákl. přenesená",J292,0)</f>
        <v>0</v>
      </c>
      <c r="BH292" s="244">
        <f>IF(N292="sníž. přenesená",J292,0)</f>
        <v>0</v>
      </c>
      <c r="BI292" s="244">
        <f>IF(N292="nulová",J292,0)</f>
        <v>0</v>
      </c>
      <c r="BJ292" s="14" t="s">
        <v>84</v>
      </c>
      <c r="BK292" s="244">
        <f>ROUND(I292*H292,2)</f>
        <v>0</v>
      </c>
      <c r="BL292" s="14" t="s">
        <v>147</v>
      </c>
      <c r="BM292" s="243" t="s">
        <v>1049</v>
      </c>
    </row>
    <row r="293" s="2" customFormat="1" ht="24" customHeight="1">
      <c r="A293" s="35"/>
      <c r="B293" s="36"/>
      <c r="C293" s="232" t="s">
        <v>1050</v>
      </c>
      <c r="D293" s="232" t="s">
        <v>142</v>
      </c>
      <c r="E293" s="233" t="s">
        <v>1051</v>
      </c>
      <c r="F293" s="234" t="s">
        <v>1052</v>
      </c>
      <c r="G293" s="235" t="s">
        <v>239</v>
      </c>
      <c r="H293" s="236">
        <v>1</v>
      </c>
      <c r="I293" s="237"/>
      <c r="J293" s="238">
        <f>ROUND(I293*H293,2)</f>
        <v>0</v>
      </c>
      <c r="K293" s="234" t="s">
        <v>146</v>
      </c>
      <c r="L293" s="41"/>
      <c r="M293" s="239" t="s">
        <v>1</v>
      </c>
      <c r="N293" s="240" t="s">
        <v>41</v>
      </c>
      <c r="O293" s="88"/>
      <c r="P293" s="241">
        <f>O293*H293</f>
        <v>0</v>
      </c>
      <c r="Q293" s="241">
        <v>0.05731</v>
      </c>
      <c r="R293" s="241">
        <f>Q293*H293</f>
        <v>0.05731</v>
      </c>
      <c r="S293" s="241">
        <v>0</v>
      </c>
      <c r="T293" s="242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43" t="s">
        <v>147</v>
      </c>
      <c r="AT293" s="243" t="s">
        <v>142</v>
      </c>
      <c r="AU293" s="243" t="s">
        <v>86</v>
      </c>
      <c r="AY293" s="14" t="s">
        <v>139</v>
      </c>
      <c r="BE293" s="244">
        <f>IF(N293="základní",J293,0)</f>
        <v>0</v>
      </c>
      <c r="BF293" s="244">
        <f>IF(N293="snížená",J293,0)</f>
        <v>0</v>
      </c>
      <c r="BG293" s="244">
        <f>IF(N293="zákl. přenesená",J293,0)</f>
        <v>0</v>
      </c>
      <c r="BH293" s="244">
        <f>IF(N293="sníž. přenesená",J293,0)</f>
        <v>0</v>
      </c>
      <c r="BI293" s="244">
        <f>IF(N293="nulová",J293,0)</f>
        <v>0</v>
      </c>
      <c r="BJ293" s="14" t="s">
        <v>84</v>
      </c>
      <c r="BK293" s="244">
        <f>ROUND(I293*H293,2)</f>
        <v>0</v>
      </c>
      <c r="BL293" s="14" t="s">
        <v>147</v>
      </c>
      <c r="BM293" s="243" t="s">
        <v>1053</v>
      </c>
    </row>
    <row r="294" s="2" customFormat="1" ht="24" customHeight="1">
      <c r="A294" s="35"/>
      <c r="B294" s="36"/>
      <c r="C294" s="232" t="s">
        <v>1054</v>
      </c>
      <c r="D294" s="232" t="s">
        <v>142</v>
      </c>
      <c r="E294" s="233" t="s">
        <v>1055</v>
      </c>
      <c r="F294" s="234" t="s">
        <v>1056</v>
      </c>
      <c r="G294" s="235" t="s">
        <v>239</v>
      </c>
      <c r="H294" s="236">
        <v>8</v>
      </c>
      <c r="I294" s="237"/>
      <c r="J294" s="238">
        <f>ROUND(I294*H294,2)</f>
        <v>0</v>
      </c>
      <c r="K294" s="234" t="s">
        <v>146</v>
      </c>
      <c r="L294" s="41"/>
      <c r="M294" s="239" t="s">
        <v>1</v>
      </c>
      <c r="N294" s="240" t="s">
        <v>41</v>
      </c>
      <c r="O294" s="88"/>
      <c r="P294" s="241">
        <f>O294*H294</f>
        <v>0</v>
      </c>
      <c r="Q294" s="241">
        <v>0.01191</v>
      </c>
      <c r="R294" s="241">
        <f>Q294*H294</f>
        <v>0.095280000000000004</v>
      </c>
      <c r="S294" s="241">
        <v>0</v>
      </c>
      <c r="T294" s="242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43" t="s">
        <v>147</v>
      </c>
      <c r="AT294" s="243" t="s">
        <v>142</v>
      </c>
      <c r="AU294" s="243" t="s">
        <v>86</v>
      </c>
      <c r="AY294" s="14" t="s">
        <v>139</v>
      </c>
      <c r="BE294" s="244">
        <f>IF(N294="základní",J294,0)</f>
        <v>0</v>
      </c>
      <c r="BF294" s="244">
        <f>IF(N294="snížená",J294,0)</f>
        <v>0</v>
      </c>
      <c r="BG294" s="244">
        <f>IF(N294="zákl. přenesená",J294,0)</f>
        <v>0</v>
      </c>
      <c r="BH294" s="244">
        <f>IF(N294="sníž. přenesená",J294,0)</f>
        <v>0</v>
      </c>
      <c r="BI294" s="244">
        <f>IF(N294="nulová",J294,0)</f>
        <v>0</v>
      </c>
      <c r="BJ294" s="14" t="s">
        <v>84</v>
      </c>
      <c r="BK294" s="244">
        <f>ROUND(I294*H294,2)</f>
        <v>0</v>
      </c>
      <c r="BL294" s="14" t="s">
        <v>147</v>
      </c>
      <c r="BM294" s="243" t="s">
        <v>1057</v>
      </c>
    </row>
    <row r="295" s="2" customFormat="1" ht="24" customHeight="1">
      <c r="A295" s="35"/>
      <c r="B295" s="36"/>
      <c r="C295" s="232" t="s">
        <v>1058</v>
      </c>
      <c r="D295" s="232" t="s">
        <v>142</v>
      </c>
      <c r="E295" s="233" t="s">
        <v>1059</v>
      </c>
      <c r="F295" s="234" t="s">
        <v>1060</v>
      </c>
      <c r="G295" s="235" t="s">
        <v>239</v>
      </c>
      <c r="H295" s="236">
        <v>8</v>
      </c>
      <c r="I295" s="237"/>
      <c r="J295" s="238">
        <f>ROUND(I295*H295,2)</f>
        <v>0</v>
      </c>
      <c r="K295" s="234" t="s">
        <v>146</v>
      </c>
      <c r="L295" s="41"/>
      <c r="M295" s="239" t="s">
        <v>1</v>
      </c>
      <c r="N295" s="240" t="s">
        <v>41</v>
      </c>
      <c r="O295" s="88"/>
      <c r="P295" s="241">
        <f>O295*H295</f>
        <v>0</v>
      </c>
      <c r="Q295" s="241">
        <v>0.014670000000000001</v>
      </c>
      <c r="R295" s="241">
        <f>Q295*H295</f>
        <v>0.11736000000000001</v>
      </c>
      <c r="S295" s="241">
        <v>0</v>
      </c>
      <c r="T295" s="242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43" t="s">
        <v>147</v>
      </c>
      <c r="AT295" s="243" t="s">
        <v>142</v>
      </c>
      <c r="AU295" s="243" t="s">
        <v>86</v>
      </c>
      <c r="AY295" s="14" t="s">
        <v>139</v>
      </c>
      <c r="BE295" s="244">
        <f>IF(N295="základní",J295,0)</f>
        <v>0</v>
      </c>
      <c r="BF295" s="244">
        <f>IF(N295="snížená",J295,0)</f>
        <v>0</v>
      </c>
      <c r="BG295" s="244">
        <f>IF(N295="zákl. přenesená",J295,0)</f>
        <v>0</v>
      </c>
      <c r="BH295" s="244">
        <f>IF(N295="sníž. přenesená",J295,0)</f>
        <v>0</v>
      </c>
      <c r="BI295" s="244">
        <f>IF(N295="nulová",J295,0)</f>
        <v>0</v>
      </c>
      <c r="BJ295" s="14" t="s">
        <v>84</v>
      </c>
      <c r="BK295" s="244">
        <f>ROUND(I295*H295,2)</f>
        <v>0</v>
      </c>
      <c r="BL295" s="14" t="s">
        <v>147</v>
      </c>
      <c r="BM295" s="243" t="s">
        <v>1061</v>
      </c>
    </row>
    <row r="296" s="2" customFormat="1" ht="24" customHeight="1">
      <c r="A296" s="35"/>
      <c r="B296" s="36"/>
      <c r="C296" s="232" t="s">
        <v>1062</v>
      </c>
      <c r="D296" s="232" t="s">
        <v>142</v>
      </c>
      <c r="E296" s="233" t="s">
        <v>1063</v>
      </c>
      <c r="F296" s="234" t="s">
        <v>1064</v>
      </c>
      <c r="G296" s="235" t="s">
        <v>239</v>
      </c>
      <c r="H296" s="236">
        <v>4</v>
      </c>
      <c r="I296" s="237"/>
      <c r="J296" s="238">
        <f>ROUND(I296*H296,2)</f>
        <v>0</v>
      </c>
      <c r="K296" s="234" t="s">
        <v>146</v>
      </c>
      <c r="L296" s="41"/>
      <c r="M296" s="239" t="s">
        <v>1</v>
      </c>
      <c r="N296" s="240" t="s">
        <v>41</v>
      </c>
      <c r="O296" s="88"/>
      <c r="P296" s="241">
        <f>O296*H296</f>
        <v>0</v>
      </c>
      <c r="Q296" s="241">
        <v>0.022579999999999999</v>
      </c>
      <c r="R296" s="241">
        <f>Q296*H296</f>
        <v>0.090319999999999998</v>
      </c>
      <c r="S296" s="241">
        <v>0</v>
      </c>
      <c r="T296" s="242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43" t="s">
        <v>147</v>
      </c>
      <c r="AT296" s="243" t="s">
        <v>142</v>
      </c>
      <c r="AU296" s="243" t="s">
        <v>86</v>
      </c>
      <c r="AY296" s="14" t="s">
        <v>139</v>
      </c>
      <c r="BE296" s="244">
        <f>IF(N296="základní",J296,0)</f>
        <v>0</v>
      </c>
      <c r="BF296" s="244">
        <f>IF(N296="snížená",J296,0)</f>
        <v>0</v>
      </c>
      <c r="BG296" s="244">
        <f>IF(N296="zákl. přenesená",J296,0)</f>
        <v>0</v>
      </c>
      <c r="BH296" s="244">
        <f>IF(N296="sníž. přenesená",J296,0)</f>
        <v>0</v>
      </c>
      <c r="BI296" s="244">
        <f>IF(N296="nulová",J296,0)</f>
        <v>0</v>
      </c>
      <c r="BJ296" s="14" t="s">
        <v>84</v>
      </c>
      <c r="BK296" s="244">
        <f>ROUND(I296*H296,2)</f>
        <v>0</v>
      </c>
      <c r="BL296" s="14" t="s">
        <v>147</v>
      </c>
      <c r="BM296" s="243" t="s">
        <v>1065</v>
      </c>
    </row>
    <row r="297" s="2" customFormat="1" ht="16.5" customHeight="1">
      <c r="A297" s="35"/>
      <c r="B297" s="36"/>
      <c r="C297" s="232" t="s">
        <v>1066</v>
      </c>
      <c r="D297" s="232" t="s">
        <v>142</v>
      </c>
      <c r="E297" s="233" t="s">
        <v>1067</v>
      </c>
      <c r="F297" s="234" t="s">
        <v>1068</v>
      </c>
      <c r="G297" s="235" t="s">
        <v>166</v>
      </c>
      <c r="H297" s="236">
        <v>8</v>
      </c>
      <c r="I297" s="237"/>
      <c r="J297" s="238">
        <f>ROUND(I297*H297,2)</f>
        <v>0</v>
      </c>
      <c r="K297" s="234" t="s">
        <v>146</v>
      </c>
      <c r="L297" s="41"/>
      <c r="M297" s="239" t="s">
        <v>1</v>
      </c>
      <c r="N297" s="240" t="s">
        <v>41</v>
      </c>
      <c r="O297" s="88"/>
      <c r="P297" s="241">
        <f>O297*H297</f>
        <v>0</v>
      </c>
      <c r="Q297" s="241">
        <v>3.0000000000000001E-05</v>
      </c>
      <c r="R297" s="241">
        <f>Q297*H297</f>
        <v>0.00024000000000000001</v>
      </c>
      <c r="S297" s="241">
        <v>0</v>
      </c>
      <c r="T297" s="242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43" t="s">
        <v>147</v>
      </c>
      <c r="AT297" s="243" t="s">
        <v>142</v>
      </c>
      <c r="AU297" s="243" t="s">
        <v>86</v>
      </c>
      <c r="AY297" s="14" t="s">
        <v>139</v>
      </c>
      <c r="BE297" s="244">
        <f>IF(N297="základní",J297,0)</f>
        <v>0</v>
      </c>
      <c r="BF297" s="244">
        <f>IF(N297="snížená",J297,0)</f>
        <v>0</v>
      </c>
      <c r="BG297" s="244">
        <f>IF(N297="zákl. přenesená",J297,0)</f>
        <v>0</v>
      </c>
      <c r="BH297" s="244">
        <f>IF(N297="sníž. přenesená",J297,0)</f>
        <v>0</v>
      </c>
      <c r="BI297" s="244">
        <f>IF(N297="nulová",J297,0)</f>
        <v>0</v>
      </c>
      <c r="BJ297" s="14" t="s">
        <v>84</v>
      </c>
      <c r="BK297" s="244">
        <f>ROUND(I297*H297,2)</f>
        <v>0</v>
      </c>
      <c r="BL297" s="14" t="s">
        <v>147</v>
      </c>
      <c r="BM297" s="243" t="s">
        <v>1069</v>
      </c>
    </row>
    <row r="298" s="2" customFormat="1" ht="16.5" customHeight="1">
      <c r="A298" s="35"/>
      <c r="B298" s="36"/>
      <c r="C298" s="232" t="s">
        <v>1070</v>
      </c>
      <c r="D298" s="232" t="s">
        <v>142</v>
      </c>
      <c r="E298" s="233" t="s">
        <v>1071</v>
      </c>
      <c r="F298" s="234" t="s">
        <v>1072</v>
      </c>
      <c r="G298" s="235" t="s">
        <v>166</v>
      </c>
      <c r="H298" s="236">
        <v>14</v>
      </c>
      <c r="I298" s="237"/>
      <c r="J298" s="238">
        <f>ROUND(I298*H298,2)</f>
        <v>0</v>
      </c>
      <c r="K298" s="234" t="s">
        <v>146</v>
      </c>
      <c r="L298" s="41"/>
      <c r="M298" s="239" t="s">
        <v>1</v>
      </c>
      <c r="N298" s="240" t="s">
        <v>41</v>
      </c>
      <c r="O298" s="88"/>
      <c r="P298" s="241">
        <f>O298*H298</f>
        <v>0</v>
      </c>
      <c r="Q298" s="241">
        <v>3.0000000000000001E-05</v>
      </c>
      <c r="R298" s="241">
        <f>Q298*H298</f>
        <v>0.00042000000000000002</v>
      </c>
      <c r="S298" s="241">
        <v>0</v>
      </c>
      <c r="T298" s="242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43" t="s">
        <v>147</v>
      </c>
      <c r="AT298" s="243" t="s">
        <v>142</v>
      </c>
      <c r="AU298" s="243" t="s">
        <v>86</v>
      </c>
      <c r="AY298" s="14" t="s">
        <v>139</v>
      </c>
      <c r="BE298" s="244">
        <f>IF(N298="základní",J298,0)</f>
        <v>0</v>
      </c>
      <c r="BF298" s="244">
        <f>IF(N298="snížená",J298,0)</f>
        <v>0</v>
      </c>
      <c r="BG298" s="244">
        <f>IF(N298="zákl. přenesená",J298,0)</f>
        <v>0</v>
      </c>
      <c r="BH298" s="244">
        <f>IF(N298="sníž. přenesená",J298,0)</f>
        <v>0</v>
      </c>
      <c r="BI298" s="244">
        <f>IF(N298="nulová",J298,0)</f>
        <v>0</v>
      </c>
      <c r="BJ298" s="14" t="s">
        <v>84</v>
      </c>
      <c r="BK298" s="244">
        <f>ROUND(I298*H298,2)</f>
        <v>0</v>
      </c>
      <c r="BL298" s="14" t="s">
        <v>147</v>
      </c>
      <c r="BM298" s="243" t="s">
        <v>1073</v>
      </c>
    </row>
    <row r="299" s="2" customFormat="1" ht="16.5" customHeight="1">
      <c r="A299" s="35"/>
      <c r="B299" s="36"/>
      <c r="C299" s="232" t="s">
        <v>1074</v>
      </c>
      <c r="D299" s="232" t="s">
        <v>142</v>
      </c>
      <c r="E299" s="233" t="s">
        <v>1075</v>
      </c>
      <c r="F299" s="234" t="s">
        <v>1076</v>
      </c>
      <c r="G299" s="235" t="s">
        <v>166</v>
      </c>
      <c r="H299" s="236">
        <v>2</v>
      </c>
      <c r="I299" s="237"/>
      <c r="J299" s="238">
        <f>ROUND(I299*H299,2)</f>
        <v>0</v>
      </c>
      <c r="K299" s="234" t="s">
        <v>146</v>
      </c>
      <c r="L299" s="41"/>
      <c r="M299" s="239" t="s">
        <v>1</v>
      </c>
      <c r="N299" s="240" t="s">
        <v>41</v>
      </c>
      <c r="O299" s="88"/>
      <c r="P299" s="241">
        <f>O299*H299</f>
        <v>0</v>
      </c>
      <c r="Q299" s="241">
        <v>3.0000000000000001E-05</v>
      </c>
      <c r="R299" s="241">
        <f>Q299*H299</f>
        <v>6.0000000000000002E-05</v>
      </c>
      <c r="S299" s="241">
        <v>0</v>
      </c>
      <c r="T299" s="242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43" t="s">
        <v>147</v>
      </c>
      <c r="AT299" s="243" t="s">
        <v>142</v>
      </c>
      <c r="AU299" s="243" t="s">
        <v>86</v>
      </c>
      <c r="AY299" s="14" t="s">
        <v>139</v>
      </c>
      <c r="BE299" s="244">
        <f>IF(N299="základní",J299,0)</f>
        <v>0</v>
      </c>
      <c r="BF299" s="244">
        <f>IF(N299="snížená",J299,0)</f>
        <v>0</v>
      </c>
      <c r="BG299" s="244">
        <f>IF(N299="zákl. přenesená",J299,0)</f>
        <v>0</v>
      </c>
      <c r="BH299" s="244">
        <f>IF(N299="sníž. přenesená",J299,0)</f>
        <v>0</v>
      </c>
      <c r="BI299" s="244">
        <f>IF(N299="nulová",J299,0)</f>
        <v>0</v>
      </c>
      <c r="BJ299" s="14" t="s">
        <v>84</v>
      </c>
      <c r="BK299" s="244">
        <f>ROUND(I299*H299,2)</f>
        <v>0</v>
      </c>
      <c r="BL299" s="14" t="s">
        <v>147</v>
      </c>
      <c r="BM299" s="243" t="s">
        <v>1077</v>
      </c>
    </row>
    <row r="300" s="2" customFormat="1" ht="16.5" customHeight="1">
      <c r="A300" s="35"/>
      <c r="B300" s="36"/>
      <c r="C300" s="232" t="s">
        <v>1078</v>
      </c>
      <c r="D300" s="232" t="s">
        <v>142</v>
      </c>
      <c r="E300" s="233" t="s">
        <v>1079</v>
      </c>
      <c r="F300" s="234" t="s">
        <v>1080</v>
      </c>
      <c r="G300" s="235" t="s">
        <v>166</v>
      </c>
      <c r="H300" s="236">
        <v>1</v>
      </c>
      <c r="I300" s="237"/>
      <c r="J300" s="238">
        <f>ROUND(I300*H300,2)</f>
        <v>0</v>
      </c>
      <c r="K300" s="234" t="s">
        <v>146</v>
      </c>
      <c r="L300" s="41"/>
      <c r="M300" s="239" t="s">
        <v>1</v>
      </c>
      <c r="N300" s="240" t="s">
        <v>41</v>
      </c>
      <c r="O300" s="88"/>
      <c r="P300" s="241">
        <f>O300*H300</f>
        <v>0</v>
      </c>
      <c r="Q300" s="241">
        <v>0.00010000000000000001</v>
      </c>
      <c r="R300" s="241">
        <f>Q300*H300</f>
        <v>0.00010000000000000001</v>
      </c>
      <c r="S300" s="241">
        <v>0</v>
      </c>
      <c r="T300" s="242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43" t="s">
        <v>147</v>
      </c>
      <c r="AT300" s="243" t="s">
        <v>142</v>
      </c>
      <c r="AU300" s="243" t="s">
        <v>86</v>
      </c>
      <c r="AY300" s="14" t="s">
        <v>139</v>
      </c>
      <c r="BE300" s="244">
        <f>IF(N300="základní",J300,0)</f>
        <v>0</v>
      </c>
      <c r="BF300" s="244">
        <f>IF(N300="snížená",J300,0)</f>
        <v>0</v>
      </c>
      <c r="BG300" s="244">
        <f>IF(N300="zákl. přenesená",J300,0)</f>
        <v>0</v>
      </c>
      <c r="BH300" s="244">
        <f>IF(N300="sníž. přenesená",J300,0)</f>
        <v>0</v>
      </c>
      <c r="BI300" s="244">
        <f>IF(N300="nulová",J300,0)</f>
        <v>0</v>
      </c>
      <c r="BJ300" s="14" t="s">
        <v>84</v>
      </c>
      <c r="BK300" s="244">
        <f>ROUND(I300*H300,2)</f>
        <v>0</v>
      </c>
      <c r="BL300" s="14" t="s">
        <v>147</v>
      </c>
      <c r="BM300" s="243" t="s">
        <v>1081</v>
      </c>
    </row>
    <row r="301" s="2" customFormat="1" ht="16.5" customHeight="1">
      <c r="A301" s="35"/>
      <c r="B301" s="36"/>
      <c r="C301" s="232" t="s">
        <v>1082</v>
      </c>
      <c r="D301" s="232" t="s">
        <v>142</v>
      </c>
      <c r="E301" s="233" t="s">
        <v>1083</v>
      </c>
      <c r="F301" s="234" t="s">
        <v>1084</v>
      </c>
      <c r="G301" s="235" t="s">
        <v>166</v>
      </c>
      <c r="H301" s="236">
        <v>6</v>
      </c>
      <c r="I301" s="237"/>
      <c r="J301" s="238">
        <f>ROUND(I301*H301,2)</f>
        <v>0</v>
      </c>
      <c r="K301" s="234" t="s">
        <v>146</v>
      </c>
      <c r="L301" s="41"/>
      <c r="M301" s="239" t="s">
        <v>1</v>
      </c>
      <c r="N301" s="240" t="s">
        <v>41</v>
      </c>
      <c r="O301" s="88"/>
      <c r="P301" s="241">
        <f>O301*H301</f>
        <v>0</v>
      </c>
      <c r="Q301" s="241">
        <v>0.00024000000000000001</v>
      </c>
      <c r="R301" s="241">
        <f>Q301*H301</f>
        <v>0.0014400000000000001</v>
      </c>
      <c r="S301" s="241">
        <v>0</v>
      </c>
      <c r="T301" s="242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43" t="s">
        <v>147</v>
      </c>
      <c r="AT301" s="243" t="s">
        <v>142</v>
      </c>
      <c r="AU301" s="243" t="s">
        <v>86</v>
      </c>
      <c r="AY301" s="14" t="s">
        <v>139</v>
      </c>
      <c r="BE301" s="244">
        <f>IF(N301="základní",J301,0)</f>
        <v>0</v>
      </c>
      <c r="BF301" s="244">
        <f>IF(N301="snížená",J301,0)</f>
        <v>0</v>
      </c>
      <c r="BG301" s="244">
        <f>IF(N301="zákl. přenesená",J301,0)</f>
        <v>0</v>
      </c>
      <c r="BH301" s="244">
        <f>IF(N301="sníž. přenesená",J301,0)</f>
        <v>0</v>
      </c>
      <c r="BI301" s="244">
        <f>IF(N301="nulová",J301,0)</f>
        <v>0</v>
      </c>
      <c r="BJ301" s="14" t="s">
        <v>84</v>
      </c>
      <c r="BK301" s="244">
        <f>ROUND(I301*H301,2)</f>
        <v>0</v>
      </c>
      <c r="BL301" s="14" t="s">
        <v>147</v>
      </c>
      <c r="BM301" s="243" t="s">
        <v>1085</v>
      </c>
    </row>
    <row r="302" s="2" customFormat="1" ht="16.5" customHeight="1">
      <c r="A302" s="35"/>
      <c r="B302" s="36"/>
      <c r="C302" s="232" t="s">
        <v>1086</v>
      </c>
      <c r="D302" s="232" t="s">
        <v>142</v>
      </c>
      <c r="E302" s="233" t="s">
        <v>1087</v>
      </c>
      <c r="F302" s="234" t="s">
        <v>1088</v>
      </c>
      <c r="G302" s="235" t="s">
        <v>166</v>
      </c>
      <c r="H302" s="236">
        <v>1</v>
      </c>
      <c r="I302" s="237"/>
      <c r="J302" s="238">
        <f>ROUND(I302*H302,2)</f>
        <v>0</v>
      </c>
      <c r="K302" s="234" t="s">
        <v>146</v>
      </c>
      <c r="L302" s="41"/>
      <c r="M302" s="239" t="s">
        <v>1</v>
      </c>
      <c r="N302" s="240" t="s">
        <v>41</v>
      </c>
      <c r="O302" s="88"/>
      <c r="P302" s="241">
        <f>O302*H302</f>
        <v>0</v>
      </c>
      <c r="Q302" s="241">
        <v>0.00046999999999999999</v>
      </c>
      <c r="R302" s="241">
        <f>Q302*H302</f>
        <v>0.00046999999999999999</v>
      </c>
      <c r="S302" s="241">
        <v>0</v>
      </c>
      <c r="T302" s="242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43" t="s">
        <v>147</v>
      </c>
      <c r="AT302" s="243" t="s">
        <v>142</v>
      </c>
      <c r="AU302" s="243" t="s">
        <v>86</v>
      </c>
      <c r="AY302" s="14" t="s">
        <v>139</v>
      </c>
      <c r="BE302" s="244">
        <f>IF(N302="základní",J302,0)</f>
        <v>0</v>
      </c>
      <c r="BF302" s="244">
        <f>IF(N302="snížená",J302,0)</f>
        <v>0</v>
      </c>
      <c r="BG302" s="244">
        <f>IF(N302="zákl. přenesená",J302,0)</f>
        <v>0</v>
      </c>
      <c r="BH302" s="244">
        <f>IF(N302="sníž. přenesená",J302,0)</f>
        <v>0</v>
      </c>
      <c r="BI302" s="244">
        <f>IF(N302="nulová",J302,0)</f>
        <v>0</v>
      </c>
      <c r="BJ302" s="14" t="s">
        <v>84</v>
      </c>
      <c r="BK302" s="244">
        <f>ROUND(I302*H302,2)</f>
        <v>0</v>
      </c>
      <c r="BL302" s="14" t="s">
        <v>147</v>
      </c>
      <c r="BM302" s="243" t="s">
        <v>1089</v>
      </c>
    </row>
    <row r="303" s="2" customFormat="1" ht="16.5" customHeight="1">
      <c r="A303" s="35"/>
      <c r="B303" s="36"/>
      <c r="C303" s="232" t="s">
        <v>1090</v>
      </c>
      <c r="D303" s="232" t="s">
        <v>142</v>
      </c>
      <c r="E303" s="233" t="s">
        <v>1091</v>
      </c>
      <c r="F303" s="234" t="s">
        <v>1092</v>
      </c>
      <c r="G303" s="235" t="s">
        <v>166</v>
      </c>
      <c r="H303" s="236">
        <v>1</v>
      </c>
      <c r="I303" s="237"/>
      <c r="J303" s="238">
        <f>ROUND(I303*H303,2)</f>
        <v>0</v>
      </c>
      <c r="K303" s="234" t="s">
        <v>146</v>
      </c>
      <c r="L303" s="41"/>
      <c r="M303" s="239" t="s">
        <v>1</v>
      </c>
      <c r="N303" s="240" t="s">
        <v>41</v>
      </c>
      <c r="O303" s="88"/>
      <c r="P303" s="241">
        <f>O303*H303</f>
        <v>0</v>
      </c>
      <c r="Q303" s="241">
        <v>0.00031</v>
      </c>
      <c r="R303" s="241">
        <f>Q303*H303</f>
        <v>0.00031</v>
      </c>
      <c r="S303" s="241">
        <v>0</v>
      </c>
      <c r="T303" s="242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43" t="s">
        <v>147</v>
      </c>
      <c r="AT303" s="243" t="s">
        <v>142</v>
      </c>
      <c r="AU303" s="243" t="s">
        <v>86</v>
      </c>
      <c r="AY303" s="14" t="s">
        <v>139</v>
      </c>
      <c r="BE303" s="244">
        <f>IF(N303="základní",J303,0)</f>
        <v>0</v>
      </c>
      <c r="BF303" s="244">
        <f>IF(N303="snížená",J303,0)</f>
        <v>0</v>
      </c>
      <c r="BG303" s="244">
        <f>IF(N303="zákl. přenesená",J303,0)</f>
        <v>0</v>
      </c>
      <c r="BH303" s="244">
        <f>IF(N303="sníž. přenesená",J303,0)</f>
        <v>0</v>
      </c>
      <c r="BI303" s="244">
        <f>IF(N303="nulová",J303,0)</f>
        <v>0</v>
      </c>
      <c r="BJ303" s="14" t="s">
        <v>84</v>
      </c>
      <c r="BK303" s="244">
        <f>ROUND(I303*H303,2)</f>
        <v>0</v>
      </c>
      <c r="BL303" s="14" t="s">
        <v>147</v>
      </c>
      <c r="BM303" s="243" t="s">
        <v>1093</v>
      </c>
    </row>
    <row r="304" s="2" customFormat="1" ht="16.5" customHeight="1">
      <c r="A304" s="35"/>
      <c r="B304" s="36"/>
      <c r="C304" s="232" t="s">
        <v>1094</v>
      </c>
      <c r="D304" s="232" t="s">
        <v>142</v>
      </c>
      <c r="E304" s="233" t="s">
        <v>1095</v>
      </c>
      <c r="F304" s="234" t="s">
        <v>1096</v>
      </c>
      <c r="G304" s="235" t="s">
        <v>166</v>
      </c>
      <c r="H304" s="236">
        <v>1</v>
      </c>
      <c r="I304" s="237"/>
      <c r="J304" s="238">
        <f>ROUND(I304*H304,2)</f>
        <v>0</v>
      </c>
      <c r="K304" s="234" t="s">
        <v>146</v>
      </c>
      <c r="L304" s="41"/>
      <c r="M304" s="239" t="s">
        <v>1</v>
      </c>
      <c r="N304" s="240" t="s">
        <v>41</v>
      </c>
      <c r="O304" s="88"/>
      <c r="P304" s="241">
        <f>O304*H304</f>
        <v>0</v>
      </c>
      <c r="Q304" s="241">
        <v>0.00035</v>
      </c>
      <c r="R304" s="241">
        <f>Q304*H304</f>
        <v>0.00035</v>
      </c>
      <c r="S304" s="241">
        <v>0</v>
      </c>
      <c r="T304" s="242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43" t="s">
        <v>147</v>
      </c>
      <c r="AT304" s="243" t="s">
        <v>142</v>
      </c>
      <c r="AU304" s="243" t="s">
        <v>86</v>
      </c>
      <c r="AY304" s="14" t="s">
        <v>139</v>
      </c>
      <c r="BE304" s="244">
        <f>IF(N304="základní",J304,0)</f>
        <v>0</v>
      </c>
      <c r="BF304" s="244">
        <f>IF(N304="snížená",J304,0)</f>
        <v>0</v>
      </c>
      <c r="BG304" s="244">
        <f>IF(N304="zákl. přenesená",J304,0)</f>
        <v>0</v>
      </c>
      <c r="BH304" s="244">
        <f>IF(N304="sníž. přenesená",J304,0)</f>
        <v>0</v>
      </c>
      <c r="BI304" s="244">
        <f>IF(N304="nulová",J304,0)</f>
        <v>0</v>
      </c>
      <c r="BJ304" s="14" t="s">
        <v>84</v>
      </c>
      <c r="BK304" s="244">
        <f>ROUND(I304*H304,2)</f>
        <v>0</v>
      </c>
      <c r="BL304" s="14" t="s">
        <v>147</v>
      </c>
      <c r="BM304" s="243" t="s">
        <v>1097</v>
      </c>
    </row>
    <row r="305" s="2" customFormat="1" ht="16.5" customHeight="1">
      <c r="A305" s="35"/>
      <c r="B305" s="36"/>
      <c r="C305" s="232" t="s">
        <v>1098</v>
      </c>
      <c r="D305" s="232" t="s">
        <v>142</v>
      </c>
      <c r="E305" s="233" t="s">
        <v>1099</v>
      </c>
      <c r="F305" s="234" t="s">
        <v>1100</v>
      </c>
      <c r="G305" s="235" t="s">
        <v>166</v>
      </c>
      <c r="H305" s="236">
        <v>1</v>
      </c>
      <c r="I305" s="237"/>
      <c r="J305" s="238">
        <f>ROUND(I305*H305,2)</f>
        <v>0</v>
      </c>
      <c r="K305" s="234" t="s">
        <v>146</v>
      </c>
      <c r="L305" s="41"/>
      <c r="M305" s="239" t="s">
        <v>1</v>
      </c>
      <c r="N305" s="240" t="s">
        <v>41</v>
      </c>
      <c r="O305" s="88"/>
      <c r="P305" s="241">
        <f>O305*H305</f>
        <v>0</v>
      </c>
      <c r="Q305" s="241">
        <v>0.0013600000000000001</v>
      </c>
      <c r="R305" s="241">
        <f>Q305*H305</f>
        <v>0.0013600000000000001</v>
      </c>
      <c r="S305" s="241">
        <v>0</v>
      </c>
      <c r="T305" s="242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43" t="s">
        <v>147</v>
      </c>
      <c r="AT305" s="243" t="s">
        <v>142</v>
      </c>
      <c r="AU305" s="243" t="s">
        <v>86</v>
      </c>
      <c r="AY305" s="14" t="s">
        <v>139</v>
      </c>
      <c r="BE305" s="244">
        <f>IF(N305="základní",J305,0)</f>
        <v>0</v>
      </c>
      <c r="BF305" s="244">
        <f>IF(N305="snížená",J305,0)</f>
        <v>0</v>
      </c>
      <c r="BG305" s="244">
        <f>IF(N305="zákl. přenesená",J305,0)</f>
        <v>0</v>
      </c>
      <c r="BH305" s="244">
        <f>IF(N305="sníž. přenesená",J305,0)</f>
        <v>0</v>
      </c>
      <c r="BI305" s="244">
        <f>IF(N305="nulová",J305,0)</f>
        <v>0</v>
      </c>
      <c r="BJ305" s="14" t="s">
        <v>84</v>
      </c>
      <c r="BK305" s="244">
        <f>ROUND(I305*H305,2)</f>
        <v>0</v>
      </c>
      <c r="BL305" s="14" t="s">
        <v>147</v>
      </c>
      <c r="BM305" s="243" t="s">
        <v>1101</v>
      </c>
    </row>
    <row r="306" s="2" customFormat="1" ht="16.5" customHeight="1">
      <c r="A306" s="35"/>
      <c r="B306" s="36"/>
      <c r="C306" s="232" t="s">
        <v>1102</v>
      </c>
      <c r="D306" s="232" t="s">
        <v>142</v>
      </c>
      <c r="E306" s="233" t="s">
        <v>1103</v>
      </c>
      <c r="F306" s="234" t="s">
        <v>1104</v>
      </c>
      <c r="G306" s="235" t="s">
        <v>166</v>
      </c>
      <c r="H306" s="236">
        <v>2</v>
      </c>
      <c r="I306" s="237"/>
      <c r="J306" s="238">
        <f>ROUND(I306*H306,2)</f>
        <v>0</v>
      </c>
      <c r="K306" s="234" t="s">
        <v>146</v>
      </c>
      <c r="L306" s="41"/>
      <c r="M306" s="239" t="s">
        <v>1</v>
      </c>
      <c r="N306" s="240" t="s">
        <v>41</v>
      </c>
      <c r="O306" s="88"/>
      <c r="P306" s="241">
        <f>O306*H306</f>
        <v>0</v>
      </c>
      <c r="Q306" s="241">
        <v>0.0019200000000000001</v>
      </c>
      <c r="R306" s="241">
        <f>Q306*H306</f>
        <v>0.0038400000000000001</v>
      </c>
      <c r="S306" s="241">
        <v>0</v>
      </c>
      <c r="T306" s="242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43" t="s">
        <v>147</v>
      </c>
      <c r="AT306" s="243" t="s">
        <v>142</v>
      </c>
      <c r="AU306" s="243" t="s">
        <v>86</v>
      </c>
      <c r="AY306" s="14" t="s">
        <v>139</v>
      </c>
      <c r="BE306" s="244">
        <f>IF(N306="základní",J306,0)</f>
        <v>0</v>
      </c>
      <c r="BF306" s="244">
        <f>IF(N306="snížená",J306,0)</f>
        <v>0</v>
      </c>
      <c r="BG306" s="244">
        <f>IF(N306="zákl. přenesená",J306,0)</f>
        <v>0</v>
      </c>
      <c r="BH306" s="244">
        <f>IF(N306="sníž. přenesená",J306,0)</f>
        <v>0</v>
      </c>
      <c r="BI306" s="244">
        <f>IF(N306="nulová",J306,0)</f>
        <v>0</v>
      </c>
      <c r="BJ306" s="14" t="s">
        <v>84</v>
      </c>
      <c r="BK306" s="244">
        <f>ROUND(I306*H306,2)</f>
        <v>0</v>
      </c>
      <c r="BL306" s="14" t="s">
        <v>147</v>
      </c>
      <c r="BM306" s="243" t="s">
        <v>1105</v>
      </c>
    </row>
    <row r="307" s="2" customFormat="1" ht="16.5" customHeight="1">
      <c r="A307" s="35"/>
      <c r="B307" s="36"/>
      <c r="C307" s="232" t="s">
        <v>1106</v>
      </c>
      <c r="D307" s="232" t="s">
        <v>142</v>
      </c>
      <c r="E307" s="233" t="s">
        <v>1107</v>
      </c>
      <c r="F307" s="234" t="s">
        <v>1108</v>
      </c>
      <c r="G307" s="235" t="s">
        <v>166</v>
      </c>
      <c r="H307" s="236">
        <v>2</v>
      </c>
      <c r="I307" s="237"/>
      <c r="J307" s="238">
        <f>ROUND(I307*H307,2)</f>
        <v>0</v>
      </c>
      <c r="K307" s="234" t="s">
        <v>146</v>
      </c>
      <c r="L307" s="41"/>
      <c r="M307" s="239" t="s">
        <v>1</v>
      </c>
      <c r="N307" s="240" t="s">
        <v>41</v>
      </c>
      <c r="O307" s="88"/>
      <c r="P307" s="241">
        <f>O307*H307</f>
        <v>0</v>
      </c>
      <c r="Q307" s="241">
        <v>0.00044000000000000002</v>
      </c>
      <c r="R307" s="241">
        <f>Q307*H307</f>
        <v>0.00088000000000000003</v>
      </c>
      <c r="S307" s="241">
        <v>0</v>
      </c>
      <c r="T307" s="242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43" t="s">
        <v>147</v>
      </c>
      <c r="AT307" s="243" t="s">
        <v>142</v>
      </c>
      <c r="AU307" s="243" t="s">
        <v>86</v>
      </c>
      <c r="AY307" s="14" t="s">
        <v>139</v>
      </c>
      <c r="BE307" s="244">
        <f>IF(N307="základní",J307,0)</f>
        <v>0</v>
      </c>
      <c r="BF307" s="244">
        <f>IF(N307="snížená",J307,0)</f>
        <v>0</v>
      </c>
      <c r="BG307" s="244">
        <f>IF(N307="zákl. přenesená",J307,0)</f>
        <v>0</v>
      </c>
      <c r="BH307" s="244">
        <f>IF(N307="sníž. přenesená",J307,0)</f>
        <v>0</v>
      </c>
      <c r="BI307" s="244">
        <f>IF(N307="nulová",J307,0)</f>
        <v>0</v>
      </c>
      <c r="BJ307" s="14" t="s">
        <v>84</v>
      </c>
      <c r="BK307" s="244">
        <f>ROUND(I307*H307,2)</f>
        <v>0</v>
      </c>
      <c r="BL307" s="14" t="s">
        <v>147</v>
      </c>
      <c r="BM307" s="243" t="s">
        <v>1109</v>
      </c>
    </row>
    <row r="308" s="2" customFormat="1" ht="24" customHeight="1">
      <c r="A308" s="35"/>
      <c r="B308" s="36"/>
      <c r="C308" s="232" t="s">
        <v>1110</v>
      </c>
      <c r="D308" s="232" t="s">
        <v>142</v>
      </c>
      <c r="E308" s="233" t="s">
        <v>1111</v>
      </c>
      <c r="F308" s="234" t="s">
        <v>1112</v>
      </c>
      <c r="G308" s="235" t="s">
        <v>166</v>
      </c>
      <c r="H308" s="236">
        <v>8</v>
      </c>
      <c r="I308" s="237"/>
      <c r="J308" s="238">
        <f>ROUND(I308*H308,2)</f>
        <v>0</v>
      </c>
      <c r="K308" s="234" t="s">
        <v>146</v>
      </c>
      <c r="L308" s="41"/>
      <c r="M308" s="239" t="s">
        <v>1</v>
      </c>
      <c r="N308" s="240" t="s">
        <v>41</v>
      </c>
      <c r="O308" s="88"/>
      <c r="P308" s="241">
        <f>O308*H308</f>
        <v>0</v>
      </c>
      <c r="Q308" s="241">
        <v>0.00051999999999999995</v>
      </c>
      <c r="R308" s="241">
        <f>Q308*H308</f>
        <v>0.0041599999999999996</v>
      </c>
      <c r="S308" s="241">
        <v>0</v>
      </c>
      <c r="T308" s="242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43" t="s">
        <v>147</v>
      </c>
      <c r="AT308" s="243" t="s">
        <v>142</v>
      </c>
      <c r="AU308" s="243" t="s">
        <v>86</v>
      </c>
      <c r="AY308" s="14" t="s">
        <v>139</v>
      </c>
      <c r="BE308" s="244">
        <f>IF(N308="základní",J308,0)</f>
        <v>0</v>
      </c>
      <c r="BF308" s="244">
        <f>IF(N308="snížená",J308,0)</f>
        <v>0</v>
      </c>
      <c r="BG308" s="244">
        <f>IF(N308="zákl. přenesená",J308,0)</f>
        <v>0</v>
      </c>
      <c r="BH308" s="244">
        <f>IF(N308="sníž. přenesená",J308,0)</f>
        <v>0</v>
      </c>
      <c r="BI308" s="244">
        <f>IF(N308="nulová",J308,0)</f>
        <v>0</v>
      </c>
      <c r="BJ308" s="14" t="s">
        <v>84</v>
      </c>
      <c r="BK308" s="244">
        <f>ROUND(I308*H308,2)</f>
        <v>0</v>
      </c>
      <c r="BL308" s="14" t="s">
        <v>147</v>
      </c>
      <c r="BM308" s="243" t="s">
        <v>1113</v>
      </c>
    </row>
    <row r="309" s="2" customFormat="1" ht="16.5" customHeight="1">
      <c r="A309" s="35"/>
      <c r="B309" s="36"/>
      <c r="C309" s="232" t="s">
        <v>1114</v>
      </c>
      <c r="D309" s="232" t="s">
        <v>142</v>
      </c>
      <c r="E309" s="233" t="s">
        <v>1115</v>
      </c>
      <c r="F309" s="234" t="s">
        <v>1116</v>
      </c>
      <c r="G309" s="235" t="s">
        <v>166</v>
      </c>
      <c r="H309" s="236">
        <v>2</v>
      </c>
      <c r="I309" s="237"/>
      <c r="J309" s="238">
        <f>ROUND(I309*H309,2)</f>
        <v>0</v>
      </c>
      <c r="K309" s="234" t="s">
        <v>1</v>
      </c>
      <c r="L309" s="41"/>
      <c r="M309" s="239" t="s">
        <v>1</v>
      </c>
      <c r="N309" s="240" t="s">
        <v>41</v>
      </c>
      <c r="O309" s="88"/>
      <c r="P309" s="241">
        <f>O309*H309</f>
        <v>0</v>
      </c>
      <c r="Q309" s="241">
        <v>0.00072000000000000005</v>
      </c>
      <c r="R309" s="241">
        <f>Q309*H309</f>
        <v>0.0014400000000000001</v>
      </c>
      <c r="S309" s="241">
        <v>0</v>
      </c>
      <c r="T309" s="242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43" t="s">
        <v>147</v>
      </c>
      <c r="AT309" s="243" t="s">
        <v>142</v>
      </c>
      <c r="AU309" s="243" t="s">
        <v>86</v>
      </c>
      <c r="AY309" s="14" t="s">
        <v>139</v>
      </c>
      <c r="BE309" s="244">
        <f>IF(N309="základní",J309,0)</f>
        <v>0</v>
      </c>
      <c r="BF309" s="244">
        <f>IF(N309="snížená",J309,0)</f>
        <v>0</v>
      </c>
      <c r="BG309" s="244">
        <f>IF(N309="zákl. přenesená",J309,0)</f>
        <v>0</v>
      </c>
      <c r="BH309" s="244">
        <f>IF(N309="sníž. přenesená",J309,0)</f>
        <v>0</v>
      </c>
      <c r="BI309" s="244">
        <f>IF(N309="nulová",J309,0)</f>
        <v>0</v>
      </c>
      <c r="BJ309" s="14" t="s">
        <v>84</v>
      </c>
      <c r="BK309" s="244">
        <f>ROUND(I309*H309,2)</f>
        <v>0</v>
      </c>
      <c r="BL309" s="14" t="s">
        <v>147</v>
      </c>
      <c r="BM309" s="243" t="s">
        <v>1117</v>
      </c>
    </row>
    <row r="310" s="2" customFormat="1" ht="24" customHeight="1">
      <c r="A310" s="35"/>
      <c r="B310" s="36"/>
      <c r="C310" s="257" t="s">
        <v>1118</v>
      </c>
      <c r="D310" s="257" t="s">
        <v>512</v>
      </c>
      <c r="E310" s="258" t="s">
        <v>1119</v>
      </c>
      <c r="F310" s="259" t="s">
        <v>1120</v>
      </c>
      <c r="G310" s="260" t="s">
        <v>166</v>
      </c>
      <c r="H310" s="261">
        <v>4</v>
      </c>
      <c r="I310" s="262"/>
      <c r="J310" s="263">
        <f>ROUND(I310*H310,2)</f>
        <v>0</v>
      </c>
      <c r="K310" s="259" t="s">
        <v>146</v>
      </c>
      <c r="L310" s="264"/>
      <c r="M310" s="265" t="s">
        <v>1</v>
      </c>
      <c r="N310" s="266" t="s">
        <v>41</v>
      </c>
      <c r="O310" s="88"/>
      <c r="P310" s="241">
        <f>O310*H310</f>
        <v>0</v>
      </c>
      <c r="Q310" s="241">
        <v>0.00022000000000000001</v>
      </c>
      <c r="R310" s="241">
        <f>Q310*H310</f>
        <v>0.00088000000000000003</v>
      </c>
      <c r="S310" s="241">
        <v>0</v>
      </c>
      <c r="T310" s="242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43" t="s">
        <v>281</v>
      </c>
      <c r="AT310" s="243" t="s">
        <v>512</v>
      </c>
      <c r="AU310" s="243" t="s">
        <v>86</v>
      </c>
      <c r="AY310" s="14" t="s">
        <v>139</v>
      </c>
      <c r="BE310" s="244">
        <f>IF(N310="základní",J310,0)</f>
        <v>0</v>
      </c>
      <c r="BF310" s="244">
        <f>IF(N310="snížená",J310,0)</f>
        <v>0</v>
      </c>
      <c r="BG310" s="244">
        <f>IF(N310="zákl. přenesená",J310,0)</f>
        <v>0</v>
      </c>
      <c r="BH310" s="244">
        <f>IF(N310="sníž. přenesená",J310,0)</f>
        <v>0</v>
      </c>
      <c r="BI310" s="244">
        <f>IF(N310="nulová",J310,0)</f>
        <v>0</v>
      </c>
      <c r="BJ310" s="14" t="s">
        <v>84</v>
      </c>
      <c r="BK310" s="244">
        <f>ROUND(I310*H310,2)</f>
        <v>0</v>
      </c>
      <c r="BL310" s="14" t="s">
        <v>147</v>
      </c>
      <c r="BM310" s="243" t="s">
        <v>1121</v>
      </c>
    </row>
    <row r="311" s="2" customFormat="1" ht="24" customHeight="1">
      <c r="A311" s="35"/>
      <c r="B311" s="36"/>
      <c r="C311" s="257" t="s">
        <v>1122</v>
      </c>
      <c r="D311" s="257" t="s">
        <v>512</v>
      </c>
      <c r="E311" s="258" t="s">
        <v>1123</v>
      </c>
      <c r="F311" s="259" t="s">
        <v>1124</v>
      </c>
      <c r="G311" s="260" t="s">
        <v>166</v>
      </c>
      <c r="H311" s="261">
        <v>3</v>
      </c>
      <c r="I311" s="262"/>
      <c r="J311" s="263">
        <f>ROUND(I311*H311,2)</f>
        <v>0</v>
      </c>
      <c r="K311" s="259" t="s">
        <v>146</v>
      </c>
      <c r="L311" s="264"/>
      <c r="M311" s="265" t="s">
        <v>1</v>
      </c>
      <c r="N311" s="266" t="s">
        <v>41</v>
      </c>
      <c r="O311" s="88"/>
      <c r="P311" s="241">
        <f>O311*H311</f>
        <v>0</v>
      </c>
      <c r="Q311" s="241">
        <v>0.00117</v>
      </c>
      <c r="R311" s="241">
        <f>Q311*H311</f>
        <v>0.0035100000000000001</v>
      </c>
      <c r="S311" s="241">
        <v>0</v>
      </c>
      <c r="T311" s="242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43" t="s">
        <v>281</v>
      </c>
      <c r="AT311" s="243" t="s">
        <v>512</v>
      </c>
      <c r="AU311" s="243" t="s">
        <v>86</v>
      </c>
      <c r="AY311" s="14" t="s">
        <v>139</v>
      </c>
      <c r="BE311" s="244">
        <f>IF(N311="základní",J311,0)</f>
        <v>0</v>
      </c>
      <c r="BF311" s="244">
        <f>IF(N311="snížená",J311,0)</f>
        <v>0</v>
      </c>
      <c r="BG311" s="244">
        <f>IF(N311="zákl. přenesená",J311,0)</f>
        <v>0</v>
      </c>
      <c r="BH311" s="244">
        <f>IF(N311="sníž. přenesená",J311,0)</f>
        <v>0</v>
      </c>
      <c r="BI311" s="244">
        <f>IF(N311="nulová",J311,0)</f>
        <v>0</v>
      </c>
      <c r="BJ311" s="14" t="s">
        <v>84</v>
      </c>
      <c r="BK311" s="244">
        <f>ROUND(I311*H311,2)</f>
        <v>0</v>
      </c>
      <c r="BL311" s="14" t="s">
        <v>147</v>
      </c>
      <c r="BM311" s="243" t="s">
        <v>1125</v>
      </c>
    </row>
    <row r="312" s="2" customFormat="1" ht="16.5" customHeight="1">
      <c r="A312" s="35"/>
      <c r="B312" s="36"/>
      <c r="C312" s="257" t="s">
        <v>1126</v>
      </c>
      <c r="D312" s="257" t="s">
        <v>512</v>
      </c>
      <c r="E312" s="258" t="s">
        <v>1127</v>
      </c>
      <c r="F312" s="259" t="s">
        <v>1128</v>
      </c>
      <c r="G312" s="260" t="s">
        <v>611</v>
      </c>
      <c r="H312" s="261">
        <v>14</v>
      </c>
      <c r="I312" s="262"/>
      <c r="J312" s="263">
        <f>ROUND(I312*H312,2)</f>
        <v>0</v>
      </c>
      <c r="K312" s="259" t="s">
        <v>1</v>
      </c>
      <c r="L312" s="264"/>
      <c r="M312" s="265" t="s">
        <v>1</v>
      </c>
      <c r="N312" s="266" t="s">
        <v>41</v>
      </c>
      <c r="O312" s="88"/>
      <c r="P312" s="241">
        <f>O312*H312</f>
        <v>0</v>
      </c>
      <c r="Q312" s="241">
        <v>0.00020000000000000001</v>
      </c>
      <c r="R312" s="241">
        <f>Q312*H312</f>
        <v>0.0028</v>
      </c>
      <c r="S312" s="241">
        <v>0</v>
      </c>
      <c r="T312" s="242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43" t="s">
        <v>281</v>
      </c>
      <c r="AT312" s="243" t="s">
        <v>512</v>
      </c>
      <c r="AU312" s="243" t="s">
        <v>86</v>
      </c>
      <c r="AY312" s="14" t="s">
        <v>139</v>
      </c>
      <c r="BE312" s="244">
        <f>IF(N312="základní",J312,0)</f>
        <v>0</v>
      </c>
      <c r="BF312" s="244">
        <f>IF(N312="snížená",J312,0)</f>
        <v>0</v>
      </c>
      <c r="BG312" s="244">
        <f>IF(N312="zákl. přenesená",J312,0)</f>
        <v>0</v>
      </c>
      <c r="BH312" s="244">
        <f>IF(N312="sníž. přenesená",J312,0)</f>
        <v>0</v>
      </c>
      <c r="BI312" s="244">
        <f>IF(N312="nulová",J312,0)</f>
        <v>0</v>
      </c>
      <c r="BJ312" s="14" t="s">
        <v>84</v>
      </c>
      <c r="BK312" s="244">
        <f>ROUND(I312*H312,2)</f>
        <v>0</v>
      </c>
      <c r="BL312" s="14" t="s">
        <v>147</v>
      </c>
      <c r="BM312" s="243" t="s">
        <v>1129</v>
      </c>
    </row>
    <row r="313" s="2" customFormat="1" ht="16.5" customHeight="1">
      <c r="A313" s="35"/>
      <c r="B313" s="36"/>
      <c r="C313" s="257" t="s">
        <v>1130</v>
      </c>
      <c r="D313" s="257" t="s">
        <v>512</v>
      </c>
      <c r="E313" s="258" t="s">
        <v>1131</v>
      </c>
      <c r="F313" s="259" t="s">
        <v>1132</v>
      </c>
      <c r="G313" s="260" t="s">
        <v>611</v>
      </c>
      <c r="H313" s="261">
        <v>2</v>
      </c>
      <c r="I313" s="262"/>
      <c r="J313" s="263">
        <f>ROUND(I313*H313,2)</f>
        <v>0</v>
      </c>
      <c r="K313" s="259" t="s">
        <v>1</v>
      </c>
      <c r="L313" s="264"/>
      <c r="M313" s="265" t="s">
        <v>1</v>
      </c>
      <c r="N313" s="266" t="s">
        <v>41</v>
      </c>
      <c r="O313" s="88"/>
      <c r="P313" s="241">
        <f>O313*H313</f>
        <v>0</v>
      </c>
      <c r="Q313" s="241">
        <v>0.00050000000000000001</v>
      </c>
      <c r="R313" s="241">
        <f>Q313*H313</f>
        <v>0.001</v>
      </c>
      <c r="S313" s="241">
        <v>0</v>
      </c>
      <c r="T313" s="242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43" t="s">
        <v>281</v>
      </c>
      <c r="AT313" s="243" t="s">
        <v>512</v>
      </c>
      <c r="AU313" s="243" t="s">
        <v>86</v>
      </c>
      <c r="AY313" s="14" t="s">
        <v>139</v>
      </c>
      <c r="BE313" s="244">
        <f>IF(N313="základní",J313,0)</f>
        <v>0</v>
      </c>
      <c r="BF313" s="244">
        <f>IF(N313="snížená",J313,0)</f>
        <v>0</v>
      </c>
      <c r="BG313" s="244">
        <f>IF(N313="zákl. přenesená",J313,0)</f>
        <v>0</v>
      </c>
      <c r="BH313" s="244">
        <f>IF(N313="sníž. přenesená",J313,0)</f>
        <v>0</v>
      </c>
      <c r="BI313" s="244">
        <f>IF(N313="nulová",J313,0)</f>
        <v>0</v>
      </c>
      <c r="BJ313" s="14" t="s">
        <v>84</v>
      </c>
      <c r="BK313" s="244">
        <f>ROUND(I313*H313,2)</f>
        <v>0</v>
      </c>
      <c r="BL313" s="14" t="s">
        <v>147</v>
      </c>
      <c r="BM313" s="243" t="s">
        <v>1133</v>
      </c>
    </row>
    <row r="314" s="2" customFormat="1" ht="24" customHeight="1">
      <c r="A314" s="35"/>
      <c r="B314" s="36"/>
      <c r="C314" s="257" t="s">
        <v>1134</v>
      </c>
      <c r="D314" s="257" t="s">
        <v>512</v>
      </c>
      <c r="E314" s="258" t="s">
        <v>1135</v>
      </c>
      <c r="F314" s="259" t="s">
        <v>1136</v>
      </c>
      <c r="G314" s="260" t="s">
        <v>166</v>
      </c>
      <c r="H314" s="261">
        <v>2</v>
      </c>
      <c r="I314" s="262"/>
      <c r="J314" s="263">
        <f>ROUND(I314*H314,2)</f>
        <v>0</v>
      </c>
      <c r="K314" s="259" t="s">
        <v>1</v>
      </c>
      <c r="L314" s="264"/>
      <c r="M314" s="265" t="s">
        <v>1</v>
      </c>
      <c r="N314" s="266" t="s">
        <v>41</v>
      </c>
      <c r="O314" s="88"/>
      <c r="P314" s="241">
        <f>O314*H314</f>
        <v>0</v>
      </c>
      <c r="Q314" s="241">
        <v>0</v>
      </c>
      <c r="R314" s="241">
        <f>Q314*H314</f>
        <v>0</v>
      </c>
      <c r="S314" s="241">
        <v>0</v>
      </c>
      <c r="T314" s="242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43" t="s">
        <v>281</v>
      </c>
      <c r="AT314" s="243" t="s">
        <v>512</v>
      </c>
      <c r="AU314" s="243" t="s">
        <v>86</v>
      </c>
      <c r="AY314" s="14" t="s">
        <v>139</v>
      </c>
      <c r="BE314" s="244">
        <f>IF(N314="základní",J314,0)</f>
        <v>0</v>
      </c>
      <c r="BF314" s="244">
        <f>IF(N314="snížená",J314,0)</f>
        <v>0</v>
      </c>
      <c r="BG314" s="244">
        <f>IF(N314="zákl. přenesená",J314,0)</f>
        <v>0</v>
      </c>
      <c r="BH314" s="244">
        <f>IF(N314="sníž. přenesená",J314,0)</f>
        <v>0</v>
      </c>
      <c r="BI314" s="244">
        <f>IF(N314="nulová",J314,0)</f>
        <v>0</v>
      </c>
      <c r="BJ314" s="14" t="s">
        <v>84</v>
      </c>
      <c r="BK314" s="244">
        <f>ROUND(I314*H314,2)</f>
        <v>0</v>
      </c>
      <c r="BL314" s="14" t="s">
        <v>147</v>
      </c>
      <c r="BM314" s="243" t="s">
        <v>1137</v>
      </c>
    </row>
    <row r="315" s="2" customFormat="1">
      <c r="A315" s="35"/>
      <c r="B315" s="36"/>
      <c r="C315" s="37"/>
      <c r="D315" s="245" t="s">
        <v>331</v>
      </c>
      <c r="E315" s="37"/>
      <c r="F315" s="246" t="s">
        <v>1138</v>
      </c>
      <c r="G315" s="37"/>
      <c r="H315" s="37"/>
      <c r="I315" s="141"/>
      <c r="J315" s="37"/>
      <c r="K315" s="37"/>
      <c r="L315" s="41"/>
      <c r="M315" s="251"/>
      <c r="N315" s="252"/>
      <c r="O315" s="88"/>
      <c r="P315" s="88"/>
      <c r="Q315" s="88"/>
      <c r="R315" s="88"/>
      <c r="S315" s="88"/>
      <c r="T315" s="89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4" t="s">
        <v>331</v>
      </c>
      <c r="AU315" s="14" t="s">
        <v>86</v>
      </c>
    </row>
    <row r="316" s="2" customFormat="1" ht="24" customHeight="1">
      <c r="A316" s="35"/>
      <c r="B316" s="36"/>
      <c r="C316" s="257" t="s">
        <v>1139</v>
      </c>
      <c r="D316" s="257" t="s">
        <v>512</v>
      </c>
      <c r="E316" s="258" t="s">
        <v>1140</v>
      </c>
      <c r="F316" s="259" t="s">
        <v>1141</v>
      </c>
      <c r="G316" s="260" t="s">
        <v>166</v>
      </c>
      <c r="H316" s="261">
        <v>1</v>
      </c>
      <c r="I316" s="262"/>
      <c r="J316" s="263">
        <f>ROUND(I316*H316,2)</f>
        <v>0</v>
      </c>
      <c r="K316" s="259" t="s">
        <v>1</v>
      </c>
      <c r="L316" s="264"/>
      <c r="M316" s="265" t="s">
        <v>1</v>
      </c>
      <c r="N316" s="266" t="s">
        <v>41</v>
      </c>
      <c r="O316" s="88"/>
      <c r="P316" s="241">
        <f>O316*H316</f>
        <v>0</v>
      </c>
      <c r="Q316" s="241">
        <v>0.001</v>
      </c>
      <c r="R316" s="241">
        <f>Q316*H316</f>
        <v>0.001</v>
      </c>
      <c r="S316" s="241">
        <v>0</v>
      </c>
      <c r="T316" s="242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43" t="s">
        <v>281</v>
      </c>
      <c r="AT316" s="243" t="s">
        <v>512</v>
      </c>
      <c r="AU316" s="243" t="s">
        <v>86</v>
      </c>
      <c r="AY316" s="14" t="s">
        <v>139</v>
      </c>
      <c r="BE316" s="244">
        <f>IF(N316="základní",J316,0)</f>
        <v>0</v>
      </c>
      <c r="BF316" s="244">
        <f>IF(N316="snížená",J316,0)</f>
        <v>0</v>
      </c>
      <c r="BG316" s="244">
        <f>IF(N316="zákl. přenesená",J316,0)</f>
        <v>0</v>
      </c>
      <c r="BH316" s="244">
        <f>IF(N316="sníž. přenesená",J316,0)</f>
        <v>0</v>
      </c>
      <c r="BI316" s="244">
        <f>IF(N316="nulová",J316,0)</f>
        <v>0</v>
      </c>
      <c r="BJ316" s="14" t="s">
        <v>84</v>
      </c>
      <c r="BK316" s="244">
        <f>ROUND(I316*H316,2)</f>
        <v>0</v>
      </c>
      <c r="BL316" s="14" t="s">
        <v>147</v>
      </c>
      <c r="BM316" s="243" t="s">
        <v>1142</v>
      </c>
    </row>
    <row r="317" s="2" customFormat="1">
      <c r="A317" s="35"/>
      <c r="B317" s="36"/>
      <c r="C317" s="37"/>
      <c r="D317" s="245" t="s">
        <v>331</v>
      </c>
      <c r="E317" s="37"/>
      <c r="F317" s="246" t="s">
        <v>1143</v>
      </c>
      <c r="G317" s="37"/>
      <c r="H317" s="37"/>
      <c r="I317" s="141"/>
      <c r="J317" s="37"/>
      <c r="K317" s="37"/>
      <c r="L317" s="41"/>
      <c r="M317" s="251"/>
      <c r="N317" s="252"/>
      <c r="O317" s="88"/>
      <c r="P317" s="88"/>
      <c r="Q317" s="88"/>
      <c r="R317" s="88"/>
      <c r="S317" s="88"/>
      <c r="T317" s="89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4" t="s">
        <v>331</v>
      </c>
      <c r="AU317" s="14" t="s">
        <v>86</v>
      </c>
    </row>
    <row r="318" s="2" customFormat="1" ht="16.5" customHeight="1">
      <c r="A318" s="35"/>
      <c r="B318" s="36"/>
      <c r="C318" s="257" t="s">
        <v>1144</v>
      </c>
      <c r="D318" s="257" t="s">
        <v>512</v>
      </c>
      <c r="E318" s="258" t="s">
        <v>1145</v>
      </c>
      <c r="F318" s="259" t="s">
        <v>1146</v>
      </c>
      <c r="G318" s="260" t="s">
        <v>166</v>
      </c>
      <c r="H318" s="261">
        <v>1</v>
      </c>
      <c r="I318" s="262"/>
      <c r="J318" s="263">
        <f>ROUND(I318*H318,2)</f>
        <v>0</v>
      </c>
      <c r="K318" s="259" t="s">
        <v>1</v>
      </c>
      <c r="L318" s="264"/>
      <c r="M318" s="265" t="s">
        <v>1</v>
      </c>
      <c r="N318" s="266" t="s">
        <v>41</v>
      </c>
      <c r="O318" s="88"/>
      <c r="P318" s="241">
        <f>O318*H318</f>
        <v>0</v>
      </c>
      <c r="Q318" s="241">
        <v>0.0012999999999999999</v>
      </c>
      <c r="R318" s="241">
        <f>Q318*H318</f>
        <v>0.0012999999999999999</v>
      </c>
      <c r="S318" s="241">
        <v>0</v>
      </c>
      <c r="T318" s="242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43" t="s">
        <v>281</v>
      </c>
      <c r="AT318" s="243" t="s">
        <v>512</v>
      </c>
      <c r="AU318" s="243" t="s">
        <v>86</v>
      </c>
      <c r="AY318" s="14" t="s">
        <v>139</v>
      </c>
      <c r="BE318" s="244">
        <f>IF(N318="základní",J318,0)</f>
        <v>0</v>
      </c>
      <c r="BF318" s="244">
        <f>IF(N318="snížená",J318,0)</f>
        <v>0</v>
      </c>
      <c r="BG318" s="244">
        <f>IF(N318="zákl. přenesená",J318,0)</f>
        <v>0</v>
      </c>
      <c r="BH318" s="244">
        <f>IF(N318="sníž. přenesená",J318,0)</f>
        <v>0</v>
      </c>
      <c r="BI318" s="244">
        <f>IF(N318="nulová",J318,0)</f>
        <v>0</v>
      </c>
      <c r="BJ318" s="14" t="s">
        <v>84</v>
      </c>
      <c r="BK318" s="244">
        <f>ROUND(I318*H318,2)</f>
        <v>0</v>
      </c>
      <c r="BL318" s="14" t="s">
        <v>147</v>
      </c>
      <c r="BM318" s="243" t="s">
        <v>1147</v>
      </c>
    </row>
    <row r="319" s="2" customFormat="1" ht="16.5" customHeight="1">
      <c r="A319" s="35"/>
      <c r="B319" s="36"/>
      <c r="C319" s="257" t="s">
        <v>1148</v>
      </c>
      <c r="D319" s="257" t="s">
        <v>512</v>
      </c>
      <c r="E319" s="258" t="s">
        <v>1149</v>
      </c>
      <c r="F319" s="259" t="s">
        <v>1150</v>
      </c>
      <c r="G319" s="260" t="s">
        <v>166</v>
      </c>
      <c r="H319" s="261">
        <v>1</v>
      </c>
      <c r="I319" s="262"/>
      <c r="J319" s="263">
        <f>ROUND(I319*H319,2)</f>
        <v>0</v>
      </c>
      <c r="K319" s="259" t="s">
        <v>1</v>
      </c>
      <c r="L319" s="264"/>
      <c r="M319" s="265" t="s">
        <v>1</v>
      </c>
      <c r="N319" s="266" t="s">
        <v>41</v>
      </c>
      <c r="O319" s="88"/>
      <c r="P319" s="241">
        <f>O319*H319</f>
        <v>0</v>
      </c>
      <c r="Q319" s="241">
        <v>0.00059999999999999995</v>
      </c>
      <c r="R319" s="241">
        <f>Q319*H319</f>
        <v>0.00059999999999999995</v>
      </c>
      <c r="S319" s="241">
        <v>0</v>
      </c>
      <c r="T319" s="242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43" t="s">
        <v>281</v>
      </c>
      <c r="AT319" s="243" t="s">
        <v>512</v>
      </c>
      <c r="AU319" s="243" t="s">
        <v>86</v>
      </c>
      <c r="AY319" s="14" t="s">
        <v>139</v>
      </c>
      <c r="BE319" s="244">
        <f>IF(N319="základní",J319,0)</f>
        <v>0</v>
      </c>
      <c r="BF319" s="244">
        <f>IF(N319="snížená",J319,0)</f>
        <v>0</v>
      </c>
      <c r="BG319" s="244">
        <f>IF(N319="zákl. přenesená",J319,0)</f>
        <v>0</v>
      </c>
      <c r="BH319" s="244">
        <f>IF(N319="sníž. přenesená",J319,0)</f>
        <v>0</v>
      </c>
      <c r="BI319" s="244">
        <f>IF(N319="nulová",J319,0)</f>
        <v>0</v>
      </c>
      <c r="BJ319" s="14" t="s">
        <v>84</v>
      </c>
      <c r="BK319" s="244">
        <f>ROUND(I319*H319,2)</f>
        <v>0</v>
      </c>
      <c r="BL319" s="14" t="s">
        <v>147</v>
      </c>
      <c r="BM319" s="243" t="s">
        <v>1151</v>
      </c>
    </row>
    <row r="320" s="2" customFormat="1" ht="16.5" customHeight="1">
      <c r="A320" s="35"/>
      <c r="B320" s="36"/>
      <c r="C320" s="257" t="s">
        <v>1152</v>
      </c>
      <c r="D320" s="257" t="s">
        <v>512</v>
      </c>
      <c r="E320" s="258" t="s">
        <v>1153</v>
      </c>
      <c r="F320" s="259" t="s">
        <v>1154</v>
      </c>
      <c r="G320" s="260" t="s">
        <v>166</v>
      </c>
      <c r="H320" s="261">
        <v>1</v>
      </c>
      <c r="I320" s="262"/>
      <c r="J320" s="263">
        <f>ROUND(I320*H320,2)</f>
        <v>0</v>
      </c>
      <c r="K320" s="259" t="s">
        <v>146</v>
      </c>
      <c r="L320" s="264"/>
      <c r="M320" s="265" t="s">
        <v>1</v>
      </c>
      <c r="N320" s="266" t="s">
        <v>41</v>
      </c>
      <c r="O320" s="88"/>
      <c r="P320" s="241">
        <f>O320*H320</f>
        <v>0</v>
      </c>
      <c r="Q320" s="241">
        <v>0.00048000000000000001</v>
      </c>
      <c r="R320" s="241">
        <f>Q320*H320</f>
        <v>0.00048000000000000001</v>
      </c>
      <c r="S320" s="241">
        <v>0</v>
      </c>
      <c r="T320" s="242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43" t="s">
        <v>281</v>
      </c>
      <c r="AT320" s="243" t="s">
        <v>512</v>
      </c>
      <c r="AU320" s="243" t="s">
        <v>86</v>
      </c>
      <c r="AY320" s="14" t="s">
        <v>139</v>
      </c>
      <c r="BE320" s="244">
        <f>IF(N320="základní",J320,0)</f>
        <v>0</v>
      </c>
      <c r="BF320" s="244">
        <f>IF(N320="snížená",J320,0)</f>
        <v>0</v>
      </c>
      <c r="BG320" s="244">
        <f>IF(N320="zákl. přenesená",J320,0)</f>
        <v>0</v>
      </c>
      <c r="BH320" s="244">
        <f>IF(N320="sníž. přenesená",J320,0)</f>
        <v>0</v>
      </c>
      <c r="BI320" s="244">
        <f>IF(N320="nulová",J320,0)</f>
        <v>0</v>
      </c>
      <c r="BJ320" s="14" t="s">
        <v>84</v>
      </c>
      <c r="BK320" s="244">
        <f>ROUND(I320*H320,2)</f>
        <v>0</v>
      </c>
      <c r="BL320" s="14" t="s">
        <v>147</v>
      </c>
      <c r="BM320" s="243" t="s">
        <v>1155</v>
      </c>
    </row>
    <row r="321" s="2" customFormat="1" ht="24" customHeight="1">
      <c r="A321" s="35"/>
      <c r="B321" s="36"/>
      <c r="C321" s="232" t="s">
        <v>1156</v>
      </c>
      <c r="D321" s="232" t="s">
        <v>142</v>
      </c>
      <c r="E321" s="233" t="s">
        <v>1157</v>
      </c>
      <c r="F321" s="234" t="s">
        <v>1158</v>
      </c>
      <c r="G321" s="235" t="s">
        <v>166</v>
      </c>
      <c r="H321" s="236">
        <v>2</v>
      </c>
      <c r="I321" s="237"/>
      <c r="J321" s="238">
        <f>ROUND(I321*H321,2)</f>
        <v>0</v>
      </c>
      <c r="K321" s="234" t="s">
        <v>1</v>
      </c>
      <c r="L321" s="41"/>
      <c r="M321" s="239" t="s">
        <v>1</v>
      </c>
      <c r="N321" s="240" t="s">
        <v>41</v>
      </c>
      <c r="O321" s="88"/>
      <c r="P321" s="241">
        <f>O321*H321</f>
        <v>0</v>
      </c>
      <c r="Q321" s="241">
        <v>0.0023800000000000002</v>
      </c>
      <c r="R321" s="241">
        <f>Q321*H321</f>
        <v>0.0047600000000000003</v>
      </c>
      <c r="S321" s="241">
        <v>0</v>
      </c>
      <c r="T321" s="242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43" t="s">
        <v>147</v>
      </c>
      <c r="AT321" s="243" t="s">
        <v>142</v>
      </c>
      <c r="AU321" s="243" t="s">
        <v>86</v>
      </c>
      <c r="AY321" s="14" t="s">
        <v>139</v>
      </c>
      <c r="BE321" s="244">
        <f>IF(N321="základní",J321,0)</f>
        <v>0</v>
      </c>
      <c r="BF321" s="244">
        <f>IF(N321="snížená",J321,0)</f>
        <v>0</v>
      </c>
      <c r="BG321" s="244">
        <f>IF(N321="zákl. přenesená",J321,0)</f>
        <v>0</v>
      </c>
      <c r="BH321" s="244">
        <f>IF(N321="sníž. přenesená",J321,0)</f>
        <v>0</v>
      </c>
      <c r="BI321" s="244">
        <f>IF(N321="nulová",J321,0)</f>
        <v>0</v>
      </c>
      <c r="BJ321" s="14" t="s">
        <v>84</v>
      </c>
      <c r="BK321" s="244">
        <f>ROUND(I321*H321,2)</f>
        <v>0</v>
      </c>
      <c r="BL321" s="14" t="s">
        <v>147</v>
      </c>
      <c r="BM321" s="243" t="s">
        <v>1159</v>
      </c>
    </row>
    <row r="322" s="2" customFormat="1" ht="16.5" customHeight="1">
      <c r="A322" s="35"/>
      <c r="B322" s="36"/>
      <c r="C322" s="232" t="s">
        <v>1160</v>
      </c>
      <c r="D322" s="232" t="s">
        <v>142</v>
      </c>
      <c r="E322" s="233" t="s">
        <v>1161</v>
      </c>
      <c r="F322" s="234" t="s">
        <v>1162</v>
      </c>
      <c r="G322" s="235" t="s">
        <v>166</v>
      </c>
      <c r="H322" s="236">
        <v>2</v>
      </c>
      <c r="I322" s="237"/>
      <c r="J322" s="238">
        <f>ROUND(I322*H322,2)</f>
        <v>0</v>
      </c>
      <c r="K322" s="234" t="s">
        <v>1</v>
      </c>
      <c r="L322" s="41"/>
      <c r="M322" s="239" t="s">
        <v>1</v>
      </c>
      <c r="N322" s="240" t="s">
        <v>41</v>
      </c>
      <c r="O322" s="88"/>
      <c r="P322" s="241">
        <f>O322*H322</f>
        <v>0</v>
      </c>
      <c r="Q322" s="241">
        <v>0.00050000000000000001</v>
      </c>
      <c r="R322" s="241">
        <f>Q322*H322</f>
        <v>0.001</v>
      </c>
      <c r="S322" s="241">
        <v>0</v>
      </c>
      <c r="T322" s="242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43" t="s">
        <v>147</v>
      </c>
      <c r="AT322" s="243" t="s">
        <v>142</v>
      </c>
      <c r="AU322" s="243" t="s">
        <v>86</v>
      </c>
      <c r="AY322" s="14" t="s">
        <v>139</v>
      </c>
      <c r="BE322" s="244">
        <f>IF(N322="základní",J322,0)</f>
        <v>0</v>
      </c>
      <c r="BF322" s="244">
        <f>IF(N322="snížená",J322,0)</f>
        <v>0</v>
      </c>
      <c r="BG322" s="244">
        <f>IF(N322="zákl. přenesená",J322,0)</f>
        <v>0</v>
      </c>
      <c r="BH322" s="244">
        <f>IF(N322="sníž. přenesená",J322,0)</f>
        <v>0</v>
      </c>
      <c r="BI322" s="244">
        <f>IF(N322="nulová",J322,0)</f>
        <v>0</v>
      </c>
      <c r="BJ322" s="14" t="s">
        <v>84</v>
      </c>
      <c r="BK322" s="244">
        <f>ROUND(I322*H322,2)</f>
        <v>0</v>
      </c>
      <c r="BL322" s="14" t="s">
        <v>147</v>
      </c>
      <c r="BM322" s="243" t="s">
        <v>1163</v>
      </c>
    </row>
    <row r="323" s="2" customFormat="1" ht="16.5" customHeight="1">
      <c r="A323" s="35"/>
      <c r="B323" s="36"/>
      <c r="C323" s="232" t="s">
        <v>1164</v>
      </c>
      <c r="D323" s="232" t="s">
        <v>142</v>
      </c>
      <c r="E323" s="233" t="s">
        <v>1165</v>
      </c>
      <c r="F323" s="234" t="s">
        <v>1166</v>
      </c>
      <c r="G323" s="235" t="s">
        <v>166</v>
      </c>
      <c r="H323" s="236">
        <v>2</v>
      </c>
      <c r="I323" s="237"/>
      <c r="J323" s="238">
        <f>ROUND(I323*H323,2)</f>
        <v>0</v>
      </c>
      <c r="K323" s="234" t="s">
        <v>1</v>
      </c>
      <c r="L323" s="41"/>
      <c r="M323" s="239" t="s">
        <v>1</v>
      </c>
      <c r="N323" s="240" t="s">
        <v>41</v>
      </c>
      <c r="O323" s="88"/>
      <c r="P323" s="241">
        <f>O323*H323</f>
        <v>0</v>
      </c>
      <c r="Q323" s="241">
        <v>0.00075000000000000002</v>
      </c>
      <c r="R323" s="241">
        <f>Q323*H323</f>
        <v>0.0015</v>
      </c>
      <c r="S323" s="241">
        <v>0</v>
      </c>
      <c r="T323" s="242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43" t="s">
        <v>147</v>
      </c>
      <c r="AT323" s="243" t="s">
        <v>142</v>
      </c>
      <c r="AU323" s="243" t="s">
        <v>86</v>
      </c>
      <c r="AY323" s="14" t="s">
        <v>139</v>
      </c>
      <c r="BE323" s="244">
        <f>IF(N323="základní",J323,0)</f>
        <v>0</v>
      </c>
      <c r="BF323" s="244">
        <f>IF(N323="snížená",J323,0)</f>
        <v>0</v>
      </c>
      <c r="BG323" s="244">
        <f>IF(N323="zákl. přenesená",J323,0)</f>
        <v>0</v>
      </c>
      <c r="BH323" s="244">
        <f>IF(N323="sníž. přenesená",J323,0)</f>
        <v>0</v>
      </c>
      <c r="BI323" s="244">
        <f>IF(N323="nulová",J323,0)</f>
        <v>0</v>
      </c>
      <c r="BJ323" s="14" t="s">
        <v>84</v>
      </c>
      <c r="BK323" s="244">
        <f>ROUND(I323*H323,2)</f>
        <v>0</v>
      </c>
      <c r="BL323" s="14" t="s">
        <v>147</v>
      </c>
      <c r="BM323" s="243" t="s">
        <v>1167</v>
      </c>
    </row>
    <row r="324" s="2" customFormat="1" ht="16.5" customHeight="1">
      <c r="A324" s="35"/>
      <c r="B324" s="36"/>
      <c r="C324" s="232" t="s">
        <v>1168</v>
      </c>
      <c r="D324" s="232" t="s">
        <v>142</v>
      </c>
      <c r="E324" s="233" t="s">
        <v>1169</v>
      </c>
      <c r="F324" s="234" t="s">
        <v>1170</v>
      </c>
      <c r="G324" s="235" t="s">
        <v>166</v>
      </c>
      <c r="H324" s="236">
        <v>4</v>
      </c>
      <c r="I324" s="237"/>
      <c r="J324" s="238">
        <f>ROUND(I324*H324,2)</f>
        <v>0</v>
      </c>
      <c r="K324" s="234" t="s">
        <v>146</v>
      </c>
      <c r="L324" s="41"/>
      <c r="M324" s="239" t="s">
        <v>1</v>
      </c>
      <c r="N324" s="240" t="s">
        <v>41</v>
      </c>
      <c r="O324" s="88"/>
      <c r="P324" s="241">
        <f>O324*H324</f>
        <v>0</v>
      </c>
      <c r="Q324" s="241">
        <v>0.00021000000000000001</v>
      </c>
      <c r="R324" s="241">
        <f>Q324*H324</f>
        <v>0.00084000000000000003</v>
      </c>
      <c r="S324" s="241">
        <v>0</v>
      </c>
      <c r="T324" s="242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43" t="s">
        <v>147</v>
      </c>
      <c r="AT324" s="243" t="s">
        <v>142</v>
      </c>
      <c r="AU324" s="243" t="s">
        <v>86</v>
      </c>
      <c r="AY324" s="14" t="s">
        <v>139</v>
      </c>
      <c r="BE324" s="244">
        <f>IF(N324="základní",J324,0)</f>
        <v>0</v>
      </c>
      <c r="BF324" s="244">
        <f>IF(N324="snížená",J324,0)</f>
        <v>0</v>
      </c>
      <c r="BG324" s="244">
        <f>IF(N324="zákl. přenesená",J324,0)</f>
        <v>0</v>
      </c>
      <c r="BH324" s="244">
        <f>IF(N324="sníž. přenesená",J324,0)</f>
        <v>0</v>
      </c>
      <c r="BI324" s="244">
        <f>IF(N324="nulová",J324,0)</f>
        <v>0</v>
      </c>
      <c r="BJ324" s="14" t="s">
        <v>84</v>
      </c>
      <c r="BK324" s="244">
        <f>ROUND(I324*H324,2)</f>
        <v>0</v>
      </c>
      <c r="BL324" s="14" t="s">
        <v>147</v>
      </c>
      <c r="BM324" s="243" t="s">
        <v>1171</v>
      </c>
    </row>
    <row r="325" s="2" customFormat="1" ht="16.5" customHeight="1">
      <c r="A325" s="35"/>
      <c r="B325" s="36"/>
      <c r="C325" s="232" t="s">
        <v>1172</v>
      </c>
      <c r="D325" s="232" t="s">
        <v>142</v>
      </c>
      <c r="E325" s="233" t="s">
        <v>1173</v>
      </c>
      <c r="F325" s="234" t="s">
        <v>1174</v>
      </c>
      <c r="G325" s="235" t="s">
        <v>166</v>
      </c>
      <c r="H325" s="236">
        <v>30</v>
      </c>
      <c r="I325" s="237"/>
      <c r="J325" s="238">
        <f>ROUND(I325*H325,2)</f>
        <v>0</v>
      </c>
      <c r="K325" s="234" t="s">
        <v>146</v>
      </c>
      <c r="L325" s="41"/>
      <c r="M325" s="239" t="s">
        <v>1</v>
      </c>
      <c r="N325" s="240" t="s">
        <v>41</v>
      </c>
      <c r="O325" s="88"/>
      <c r="P325" s="241">
        <f>O325*H325</f>
        <v>0</v>
      </c>
      <c r="Q325" s="241">
        <v>0.00024000000000000001</v>
      </c>
      <c r="R325" s="241">
        <f>Q325*H325</f>
        <v>0.0071999999999999998</v>
      </c>
      <c r="S325" s="241">
        <v>0</v>
      </c>
      <c r="T325" s="242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43" t="s">
        <v>147</v>
      </c>
      <c r="AT325" s="243" t="s">
        <v>142</v>
      </c>
      <c r="AU325" s="243" t="s">
        <v>86</v>
      </c>
      <c r="AY325" s="14" t="s">
        <v>139</v>
      </c>
      <c r="BE325" s="244">
        <f>IF(N325="základní",J325,0)</f>
        <v>0</v>
      </c>
      <c r="BF325" s="244">
        <f>IF(N325="snížená",J325,0)</f>
        <v>0</v>
      </c>
      <c r="BG325" s="244">
        <f>IF(N325="zákl. přenesená",J325,0)</f>
        <v>0</v>
      </c>
      <c r="BH325" s="244">
        <f>IF(N325="sníž. přenesená",J325,0)</f>
        <v>0</v>
      </c>
      <c r="BI325" s="244">
        <f>IF(N325="nulová",J325,0)</f>
        <v>0</v>
      </c>
      <c r="BJ325" s="14" t="s">
        <v>84</v>
      </c>
      <c r="BK325" s="244">
        <f>ROUND(I325*H325,2)</f>
        <v>0</v>
      </c>
      <c r="BL325" s="14" t="s">
        <v>147</v>
      </c>
      <c r="BM325" s="243" t="s">
        <v>1175</v>
      </c>
    </row>
    <row r="326" s="2" customFormat="1" ht="16.5" customHeight="1">
      <c r="A326" s="35"/>
      <c r="B326" s="36"/>
      <c r="C326" s="232" t="s">
        <v>1176</v>
      </c>
      <c r="D326" s="232" t="s">
        <v>142</v>
      </c>
      <c r="E326" s="233" t="s">
        <v>1177</v>
      </c>
      <c r="F326" s="234" t="s">
        <v>1178</v>
      </c>
      <c r="G326" s="235" t="s">
        <v>166</v>
      </c>
      <c r="H326" s="236">
        <v>2</v>
      </c>
      <c r="I326" s="237"/>
      <c r="J326" s="238">
        <f>ROUND(I326*H326,2)</f>
        <v>0</v>
      </c>
      <c r="K326" s="234" t="s">
        <v>146</v>
      </c>
      <c r="L326" s="41"/>
      <c r="M326" s="239" t="s">
        <v>1</v>
      </c>
      <c r="N326" s="240" t="s">
        <v>41</v>
      </c>
      <c r="O326" s="88"/>
      <c r="P326" s="241">
        <f>O326*H326</f>
        <v>0</v>
      </c>
      <c r="Q326" s="241">
        <v>0.00036999999999999999</v>
      </c>
      <c r="R326" s="241">
        <f>Q326*H326</f>
        <v>0.00073999999999999999</v>
      </c>
      <c r="S326" s="241">
        <v>0</v>
      </c>
      <c r="T326" s="242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43" t="s">
        <v>147</v>
      </c>
      <c r="AT326" s="243" t="s">
        <v>142</v>
      </c>
      <c r="AU326" s="243" t="s">
        <v>86</v>
      </c>
      <c r="AY326" s="14" t="s">
        <v>139</v>
      </c>
      <c r="BE326" s="244">
        <f>IF(N326="základní",J326,0)</f>
        <v>0</v>
      </c>
      <c r="BF326" s="244">
        <f>IF(N326="snížená",J326,0)</f>
        <v>0</v>
      </c>
      <c r="BG326" s="244">
        <f>IF(N326="zákl. přenesená",J326,0)</f>
        <v>0</v>
      </c>
      <c r="BH326" s="244">
        <f>IF(N326="sníž. přenesená",J326,0)</f>
        <v>0</v>
      </c>
      <c r="BI326" s="244">
        <f>IF(N326="nulová",J326,0)</f>
        <v>0</v>
      </c>
      <c r="BJ326" s="14" t="s">
        <v>84</v>
      </c>
      <c r="BK326" s="244">
        <f>ROUND(I326*H326,2)</f>
        <v>0</v>
      </c>
      <c r="BL326" s="14" t="s">
        <v>147</v>
      </c>
      <c r="BM326" s="243" t="s">
        <v>1179</v>
      </c>
    </row>
    <row r="327" s="2" customFormat="1" ht="16.5" customHeight="1">
      <c r="A327" s="35"/>
      <c r="B327" s="36"/>
      <c r="C327" s="232" t="s">
        <v>1180</v>
      </c>
      <c r="D327" s="232" t="s">
        <v>142</v>
      </c>
      <c r="E327" s="233" t="s">
        <v>1181</v>
      </c>
      <c r="F327" s="234" t="s">
        <v>1182</v>
      </c>
      <c r="G327" s="235" t="s">
        <v>166</v>
      </c>
      <c r="H327" s="236">
        <v>2</v>
      </c>
      <c r="I327" s="237"/>
      <c r="J327" s="238">
        <f>ROUND(I327*H327,2)</f>
        <v>0</v>
      </c>
      <c r="K327" s="234" t="s">
        <v>146</v>
      </c>
      <c r="L327" s="41"/>
      <c r="M327" s="239" t="s">
        <v>1</v>
      </c>
      <c r="N327" s="240" t="s">
        <v>41</v>
      </c>
      <c r="O327" s="88"/>
      <c r="P327" s="241">
        <f>O327*H327</f>
        <v>0</v>
      </c>
      <c r="Q327" s="241">
        <v>0.00014999999999999999</v>
      </c>
      <c r="R327" s="241">
        <f>Q327*H327</f>
        <v>0.00029999999999999997</v>
      </c>
      <c r="S327" s="241">
        <v>0</v>
      </c>
      <c r="T327" s="242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43" t="s">
        <v>147</v>
      </c>
      <c r="AT327" s="243" t="s">
        <v>142</v>
      </c>
      <c r="AU327" s="243" t="s">
        <v>86</v>
      </c>
      <c r="AY327" s="14" t="s">
        <v>139</v>
      </c>
      <c r="BE327" s="244">
        <f>IF(N327="základní",J327,0)</f>
        <v>0</v>
      </c>
      <c r="BF327" s="244">
        <f>IF(N327="snížená",J327,0)</f>
        <v>0</v>
      </c>
      <c r="BG327" s="244">
        <f>IF(N327="zákl. přenesená",J327,0)</f>
        <v>0</v>
      </c>
      <c r="BH327" s="244">
        <f>IF(N327="sníž. přenesená",J327,0)</f>
        <v>0</v>
      </c>
      <c r="BI327" s="244">
        <f>IF(N327="nulová",J327,0)</f>
        <v>0</v>
      </c>
      <c r="BJ327" s="14" t="s">
        <v>84</v>
      </c>
      <c r="BK327" s="244">
        <f>ROUND(I327*H327,2)</f>
        <v>0</v>
      </c>
      <c r="BL327" s="14" t="s">
        <v>147</v>
      </c>
      <c r="BM327" s="243" t="s">
        <v>1183</v>
      </c>
    </row>
    <row r="328" s="2" customFormat="1" ht="24" customHeight="1">
      <c r="A328" s="35"/>
      <c r="B328" s="36"/>
      <c r="C328" s="232" t="s">
        <v>1184</v>
      </c>
      <c r="D328" s="232" t="s">
        <v>142</v>
      </c>
      <c r="E328" s="233" t="s">
        <v>1185</v>
      </c>
      <c r="F328" s="234" t="s">
        <v>1186</v>
      </c>
      <c r="G328" s="235" t="s">
        <v>155</v>
      </c>
      <c r="H328" s="236">
        <v>0.56299999999999994</v>
      </c>
      <c r="I328" s="237"/>
      <c r="J328" s="238">
        <f>ROUND(I328*H328,2)</f>
        <v>0</v>
      </c>
      <c r="K328" s="234" t="s">
        <v>146</v>
      </c>
      <c r="L328" s="41"/>
      <c r="M328" s="239" t="s">
        <v>1</v>
      </c>
      <c r="N328" s="240" t="s">
        <v>41</v>
      </c>
      <c r="O328" s="88"/>
      <c r="P328" s="241">
        <f>O328*H328</f>
        <v>0</v>
      </c>
      <c r="Q328" s="241">
        <v>0</v>
      </c>
      <c r="R328" s="241">
        <f>Q328*H328</f>
        <v>0</v>
      </c>
      <c r="S328" s="241">
        <v>0</v>
      </c>
      <c r="T328" s="242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43" t="s">
        <v>147</v>
      </c>
      <c r="AT328" s="243" t="s">
        <v>142</v>
      </c>
      <c r="AU328" s="243" t="s">
        <v>86</v>
      </c>
      <c r="AY328" s="14" t="s">
        <v>139</v>
      </c>
      <c r="BE328" s="244">
        <f>IF(N328="základní",J328,0)</f>
        <v>0</v>
      </c>
      <c r="BF328" s="244">
        <f>IF(N328="snížená",J328,0)</f>
        <v>0</v>
      </c>
      <c r="BG328" s="244">
        <f>IF(N328="zákl. přenesená",J328,0)</f>
        <v>0</v>
      </c>
      <c r="BH328" s="244">
        <f>IF(N328="sníž. přenesená",J328,0)</f>
        <v>0</v>
      </c>
      <c r="BI328" s="244">
        <f>IF(N328="nulová",J328,0)</f>
        <v>0</v>
      </c>
      <c r="BJ328" s="14" t="s">
        <v>84</v>
      </c>
      <c r="BK328" s="244">
        <f>ROUND(I328*H328,2)</f>
        <v>0</v>
      </c>
      <c r="BL328" s="14" t="s">
        <v>147</v>
      </c>
      <c r="BM328" s="243" t="s">
        <v>1187</v>
      </c>
    </row>
    <row r="329" s="2" customFormat="1" ht="24" customHeight="1">
      <c r="A329" s="35"/>
      <c r="B329" s="36"/>
      <c r="C329" s="232" t="s">
        <v>1188</v>
      </c>
      <c r="D329" s="232" t="s">
        <v>142</v>
      </c>
      <c r="E329" s="233" t="s">
        <v>1189</v>
      </c>
      <c r="F329" s="234" t="s">
        <v>1190</v>
      </c>
      <c r="G329" s="235" t="s">
        <v>155</v>
      </c>
      <c r="H329" s="236">
        <v>0.56299999999999994</v>
      </c>
      <c r="I329" s="237"/>
      <c r="J329" s="238">
        <f>ROUND(I329*H329,2)</f>
        <v>0</v>
      </c>
      <c r="K329" s="234" t="s">
        <v>146</v>
      </c>
      <c r="L329" s="41"/>
      <c r="M329" s="239" t="s">
        <v>1</v>
      </c>
      <c r="N329" s="240" t="s">
        <v>41</v>
      </c>
      <c r="O329" s="88"/>
      <c r="P329" s="241">
        <f>O329*H329</f>
        <v>0</v>
      </c>
      <c r="Q329" s="241">
        <v>0</v>
      </c>
      <c r="R329" s="241">
        <f>Q329*H329</f>
        <v>0</v>
      </c>
      <c r="S329" s="241">
        <v>0</v>
      </c>
      <c r="T329" s="242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43" t="s">
        <v>147</v>
      </c>
      <c r="AT329" s="243" t="s">
        <v>142</v>
      </c>
      <c r="AU329" s="243" t="s">
        <v>86</v>
      </c>
      <c r="AY329" s="14" t="s">
        <v>139</v>
      </c>
      <c r="BE329" s="244">
        <f>IF(N329="základní",J329,0)</f>
        <v>0</v>
      </c>
      <c r="BF329" s="244">
        <f>IF(N329="snížená",J329,0)</f>
        <v>0</v>
      </c>
      <c r="BG329" s="244">
        <f>IF(N329="zákl. přenesená",J329,0)</f>
        <v>0</v>
      </c>
      <c r="BH329" s="244">
        <f>IF(N329="sníž. přenesená",J329,0)</f>
        <v>0</v>
      </c>
      <c r="BI329" s="244">
        <f>IF(N329="nulová",J329,0)</f>
        <v>0</v>
      </c>
      <c r="BJ329" s="14" t="s">
        <v>84</v>
      </c>
      <c r="BK329" s="244">
        <f>ROUND(I329*H329,2)</f>
        <v>0</v>
      </c>
      <c r="BL329" s="14" t="s">
        <v>147</v>
      </c>
      <c r="BM329" s="243" t="s">
        <v>1191</v>
      </c>
    </row>
    <row r="330" s="12" customFormat="1" ht="22.8" customHeight="1">
      <c r="A330" s="12"/>
      <c r="B330" s="216"/>
      <c r="C330" s="217"/>
      <c r="D330" s="218" t="s">
        <v>75</v>
      </c>
      <c r="E330" s="230" t="s">
        <v>308</v>
      </c>
      <c r="F330" s="230" t="s">
        <v>309</v>
      </c>
      <c r="G330" s="217"/>
      <c r="H330" s="217"/>
      <c r="I330" s="220"/>
      <c r="J330" s="231">
        <f>BK330</f>
        <v>0</v>
      </c>
      <c r="K330" s="217"/>
      <c r="L330" s="222"/>
      <c r="M330" s="223"/>
      <c r="N330" s="224"/>
      <c r="O330" s="224"/>
      <c r="P330" s="225">
        <f>SUM(P331:P350)</f>
        <v>0</v>
      </c>
      <c r="Q330" s="224"/>
      <c r="R330" s="225">
        <f>SUM(R331:R350)</f>
        <v>0.10238</v>
      </c>
      <c r="S330" s="224"/>
      <c r="T330" s="226">
        <f>SUM(T331:T350)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27" t="s">
        <v>86</v>
      </c>
      <c r="AT330" s="228" t="s">
        <v>75</v>
      </c>
      <c r="AU330" s="228" t="s">
        <v>84</v>
      </c>
      <c r="AY330" s="227" t="s">
        <v>139</v>
      </c>
      <c r="BK330" s="229">
        <f>SUM(BK331:BK350)</f>
        <v>0</v>
      </c>
    </row>
    <row r="331" s="2" customFormat="1" ht="24" customHeight="1">
      <c r="A331" s="35"/>
      <c r="B331" s="36"/>
      <c r="C331" s="257" t="s">
        <v>1192</v>
      </c>
      <c r="D331" s="257" t="s">
        <v>512</v>
      </c>
      <c r="E331" s="258" t="s">
        <v>1193</v>
      </c>
      <c r="F331" s="259" t="s">
        <v>1194</v>
      </c>
      <c r="G331" s="260" t="s">
        <v>627</v>
      </c>
      <c r="H331" s="261">
        <v>1</v>
      </c>
      <c r="I331" s="262"/>
      <c r="J331" s="263">
        <f>ROUND(I331*H331,2)</f>
        <v>0</v>
      </c>
      <c r="K331" s="259" t="s">
        <v>1</v>
      </c>
      <c r="L331" s="264"/>
      <c r="M331" s="265" t="s">
        <v>1</v>
      </c>
      <c r="N331" s="266" t="s">
        <v>41</v>
      </c>
      <c r="O331" s="88"/>
      <c r="P331" s="241">
        <f>O331*H331</f>
        <v>0</v>
      </c>
      <c r="Q331" s="241">
        <v>0</v>
      </c>
      <c r="R331" s="241">
        <f>Q331*H331</f>
        <v>0</v>
      </c>
      <c r="S331" s="241">
        <v>0</v>
      </c>
      <c r="T331" s="242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43" t="s">
        <v>281</v>
      </c>
      <c r="AT331" s="243" t="s">
        <v>512</v>
      </c>
      <c r="AU331" s="243" t="s">
        <v>86</v>
      </c>
      <c r="AY331" s="14" t="s">
        <v>139</v>
      </c>
      <c r="BE331" s="244">
        <f>IF(N331="základní",J331,0)</f>
        <v>0</v>
      </c>
      <c r="BF331" s="244">
        <f>IF(N331="snížená",J331,0)</f>
        <v>0</v>
      </c>
      <c r="BG331" s="244">
        <f>IF(N331="zákl. přenesená",J331,0)</f>
        <v>0</v>
      </c>
      <c r="BH331" s="244">
        <f>IF(N331="sníž. přenesená",J331,0)</f>
        <v>0</v>
      </c>
      <c r="BI331" s="244">
        <f>IF(N331="nulová",J331,0)</f>
        <v>0</v>
      </c>
      <c r="BJ331" s="14" t="s">
        <v>84</v>
      </c>
      <c r="BK331" s="244">
        <f>ROUND(I331*H331,2)</f>
        <v>0</v>
      </c>
      <c r="BL331" s="14" t="s">
        <v>147</v>
      </c>
      <c r="BM331" s="243" t="s">
        <v>1195</v>
      </c>
    </row>
    <row r="332" s="2" customFormat="1">
      <c r="A332" s="35"/>
      <c r="B332" s="36"/>
      <c r="C332" s="37"/>
      <c r="D332" s="245" t="s">
        <v>331</v>
      </c>
      <c r="E332" s="37"/>
      <c r="F332" s="246" t="s">
        <v>1196</v>
      </c>
      <c r="G332" s="37"/>
      <c r="H332" s="37"/>
      <c r="I332" s="141"/>
      <c r="J332" s="37"/>
      <c r="K332" s="37"/>
      <c r="L332" s="41"/>
      <c r="M332" s="251"/>
      <c r="N332" s="252"/>
      <c r="O332" s="88"/>
      <c r="P332" s="88"/>
      <c r="Q332" s="88"/>
      <c r="R332" s="88"/>
      <c r="S332" s="88"/>
      <c r="T332" s="89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4" t="s">
        <v>331</v>
      </c>
      <c r="AU332" s="14" t="s">
        <v>86</v>
      </c>
    </row>
    <row r="333" s="2" customFormat="1" ht="16.5" customHeight="1">
      <c r="A333" s="35"/>
      <c r="B333" s="36"/>
      <c r="C333" s="257" t="s">
        <v>1197</v>
      </c>
      <c r="D333" s="257" t="s">
        <v>512</v>
      </c>
      <c r="E333" s="258" t="s">
        <v>1198</v>
      </c>
      <c r="F333" s="259" t="s">
        <v>1199</v>
      </c>
      <c r="G333" s="260" t="s">
        <v>627</v>
      </c>
      <c r="H333" s="261">
        <v>1</v>
      </c>
      <c r="I333" s="262"/>
      <c r="J333" s="263">
        <f>ROUND(I333*H333,2)</f>
        <v>0</v>
      </c>
      <c r="K333" s="259" t="s">
        <v>1</v>
      </c>
      <c r="L333" s="264"/>
      <c r="M333" s="265" t="s">
        <v>1</v>
      </c>
      <c r="N333" s="266" t="s">
        <v>41</v>
      </c>
      <c r="O333" s="88"/>
      <c r="P333" s="241">
        <f>O333*H333</f>
        <v>0</v>
      </c>
      <c r="Q333" s="241">
        <v>0</v>
      </c>
      <c r="R333" s="241">
        <f>Q333*H333</f>
        <v>0</v>
      </c>
      <c r="S333" s="241">
        <v>0</v>
      </c>
      <c r="T333" s="242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43" t="s">
        <v>281</v>
      </c>
      <c r="AT333" s="243" t="s">
        <v>512</v>
      </c>
      <c r="AU333" s="243" t="s">
        <v>86</v>
      </c>
      <c r="AY333" s="14" t="s">
        <v>139</v>
      </c>
      <c r="BE333" s="244">
        <f>IF(N333="základní",J333,0)</f>
        <v>0</v>
      </c>
      <c r="BF333" s="244">
        <f>IF(N333="snížená",J333,0)</f>
        <v>0</v>
      </c>
      <c r="BG333" s="244">
        <f>IF(N333="zákl. přenesená",J333,0)</f>
        <v>0</v>
      </c>
      <c r="BH333" s="244">
        <f>IF(N333="sníž. přenesená",J333,0)</f>
        <v>0</v>
      </c>
      <c r="BI333" s="244">
        <f>IF(N333="nulová",J333,0)</f>
        <v>0</v>
      </c>
      <c r="BJ333" s="14" t="s">
        <v>84</v>
      </c>
      <c r="BK333" s="244">
        <f>ROUND(I333*H333,2)</f>
        <v>0</v>
      </c>
      <c r="BL333" s="14" t="s">
        <v>147</v>
      </c>
      <c r="BM333" s="243" t="s">
        <v>1200</v>
      </c>
    </row>
    <row r="334" s="2" customFormat="1">
      <c r="A334" s="35"/>
      <c r="B334" s="36"/>
      <c r="C334" s="37"/>
      <c r="D334" s="245" t="s">
        <v>331</v>
      </c>
      <c r="E334" s="37"/>
      <c r="F334" s="246" t="s">
        <v>1201</v>
      </c>
      <c r="G334" s="37"/>
      <c r="H334" s="37"/>
      <c r="I334" s="141"/>
      <c r="J334" s="37"/>
      <c r="K334" s="37"/>
      <c r="L334" s="41"/>
      <c r="M334" s="251"/>
      <c r="N334" s="252"/>
      <c r="O334" s="88"/>
      <c r="P334" s="88"/>
      <c r="Q334" s="88"/>
      <c r="R334" s="88"/>
      <c r="S334" s="88"/>
      <c r="T334" s="89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4" t="s">
        <v>331</v>
      </c>
      <c r="AU334" s="14" t="s">
        <v>86</v>
      </c>
    </row>
    <row r="335" s="2" customFormat="1" ht="16.5" customHeight="1">
      <c r="A335" s="35"/>
      <c r="B335" s="36"/>
      <c r="C335" s="257" t="s">
        <v>1202</v>
      </c>
      <c r="D335" s="257" t="s">
        <v>512</v>
      </c>
      <c r="E335" s="258" t="s">
        <v>1203</v>
      </c>
      <c r="F335" s="259" t="s">
        <v>1204</v>
      </c>
      <c r="G335" s="260" t="s">
        <v>627</v>
      </c>
      <c r="H335" s="261">
        <v>3</v>
      </c>
      <c r="I335" s="262"/>
      <c r="J335" s="263">
        <f>ROUND(I335*H335,2)</f>
        <v>0</v>
      </c>
      <c r="K335" s="259" t="s">
        <v>1</v>
      </c>
      <c r="L335" s="264"/>
      <c r="M335" s="265" t="s">
        <v>1</v>
      </c>
      <c r="N335" s="266" t="s">
        <v>41</v>
      </c>
      <c r="O335" s="88"/>
      <c r="P335" s="241">
        <f>O335*H335</f>
        <v>0</v>
      </c>
      <c r="Q335" s="241">
        <v>0</v>
      </c>
      <c r="R335" s="241">
        <f>Q335*H335</f>
        <v>0</v>
      </c>
      <c r="S335" s="241">
        <v>0</v>
      </c>
      <c r="T335" s="242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43" t="s">
        <v>281</v>
      </c>
      <c r="AT335" s="243" t="s">
        <v>512</v>
      </c>
      <c r="AU335" s="243" t="s">
        <v>86</v>
      </c>
      <c r="AY335" s="14" t="s">
        <v>139</v>
      </c>
      <c r="BE335" s="244">
        <f>IF(N335="základní",J335,0)</f>
        <v>0</v>
      </c>
      <c r="BF335" s="244">
        <f>IF(N335="snížená",J335,0)</f>
        <v>0</v>
      </c>
      <c r="BG335" s="244">
        <f>IF(N335="zákl. přenesená",J335,0)</f>
        <v>0</v>
      </c>
      <c r="BH335" s="244">
        <f>IF(N335="sníž. přenesená",J335,0)</f>
        <v>0</v>
      </c>
      <c r="BI335" s="244">
        <f>IF(N335="nulová",J335,0)</f>
        <v>0</v>
      </c>
      <c r="BJ335" s="14" t="s">
        <v>84</v>
      </c>
      <c r="BK335" s="244">
        <f>ROUND(I335*H335,2)</f>
        <v>0</v>
      </c>
      <c r="BL335" s="14" t="s">
        <v>147</v>
      </c>
      <c r="BM335" s="243" t="s">
        <v>1205</v>
      </c>
    </row>
    <row r="336" s="2" customFormat="1">
      <c r="A336" s="35"/>
      <c r="B336" s="36"/>
      <c r="C336" s="37"/>
      <c r="D336" s="245" t="s">
        <v>331</v>
      </c>
      <c r="E336" s="37"/>
      <c r="F336" s="246" t="s">
        <v>1206</v>
      </c>
      <c r="G336" s="37"/>
      <c r="H336" s="37"/>
      <c r="I336" s="141"/>
      <c r="J336" s="37"/>
      <c r="K336" s="37"/>
      <c r="L336" s="41"/>
      <c r="M336" s="251"/>
      <c r="N336" s="252"/>
      <c r="O336" s="88"/>
      <c r="P336" s="88"/>
      <c r="Q336" s="88"/>
      <c r="R336" s="88"/>
      <c r="S336" s="88"/>
      <c r="T336" s="89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4" t="s">
        <v>331</v>
      </c>
      <c r="AU336" s="14" t="s">
        <v>86</v>
      </c>
    </row>
    <row r="337" s="2" customFormat="1" ht="16.5" customHeight="1">
      <c r="A337" s="35"/>
      <c r="B337" s="36"/>
      <c r="C337" s="257" t="s">
        <v>1207</v>
      </c>
      <c r="D337" s="257" t="s">
        <v>512</v>
      </c>
      <c r="E337" s="258" t="s">
        <v>1208</v>
      </c>
      <c r="F337" s="259" t="s">
        <v>1209</v>
      </c>
      <c r="G337" s="260" t="s">
        <v>1210</v>
      </c>
      <c r="H337" s="261">
        <v>8</v>
      </c>
      <c r="I337" s="262"/>
      <c r="J337" s="263">
        <f>ROUND(I337*H337,2)</f>
        <v>0</v>
      </c>
      <c r="K337" s="259" t="s">
        <v>1</v>
      </c>
      <c r="L337" s="264"/>
      <c r="M337" s="265" t="s">
        <v>1</v>
      </c>
      <c r="N337" s="266" t="s">
        <v>41</v>
      </c>
      <c r="O337" s="88"/>
      <c r="P337" s="241">
        <f>O337*H337</f>
        <v>0</v>
      </c>
      <c r="Q337" s="241">
        <v>0</v>
      </c>
      <c r="R337" s="241">
        <f>Q337*H337</f>
        <v>0</v>
      </c>
      <c r="S337" s="241">
        <v>0</v>
      </c>
      <c r="T337" s="242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43" t="s">
        <v>281</v>
      </c>
      <c r="AT337" s="243" t="s">
        <v>512</v>
      </c>
      <c r="AU337" s="243" t="s">
        <v>86</v>
      </c>
      <c r="AY337" s="14" t="s">
        <v>139</v>
      </c>
      <c r="BE337" s="244">
        <f>IF(N337="základní",J337,0)</f>
        <v>0</v>
      </c>
      <c r="BF337" s="244">
        <f>IF(N337="snížená",J337,0)</f>
        <v>0</v>
      </c>
      <c r="BG337" s="244">
        <f>IF(N337="zákl. přenesená",J337,0)</f>
        <v>0</v>
      </c>
      <c r="BH337" s="244">
        <f>IF(N337="sníž. přenesená",J337,0)</f>
        <v>0</v>
      </c>
      <c r="BI337" s="244">
        <f>IF(N337="nulová",J337,0)</f>
        <v>0</v>
      </c>
      <c r="BJ337" s="14" t="s">
        <v>84</v>
      </c>
      <c r="BK337" s="244">
        <f>ROUND(I337*H337,2)</f>
        <v>0</v>
      </c>
      <c r="BL337" s="14" t="s">
        <v>147</v>
      </c>
      <c r="BM337" s="243" t="s">
        <v>1211</v>
      </c>
    </row>
    <row r="338" s="2" customFormat="1" ht="16.5" customHeight="1">
      <c r="A338" s="35"/>
      <c r="B338" s="36"/>
      <c r="C338" s="257" t="s">
        <v>1212</v>
      </c>
      <c r="D338" s="257" t="s">
        <v>512</v>
      </c>
      <c r="E338" s="258" t="s">
        <v>1213</v>
      </c>
      <c r="F338" s="259" t="s">
        <v>1214</v>
      </c>
      <c r="G338" s="260" t="s">
        <v>166</v>
      </c>
      <c r="H338" s="261">
        <v>1</v>
      </c>
      <c r="I338" s="262"/>
      <c r="J338" s="263">
        <f>ROUND(I338*H338,2)</f>
        <v>0</v>
      </c>
      <c r="K338" s="259" t="s">
        <v>1</v>
      </c>
      <c r="L338" s="264"/>
      <c r="M338" s="265" t="s">
        <v>1</v>
      </c>
      <c r="N338" s="266" t="s">
        <v>41</v>
      </c>
      <c r="O338" s="88"/>
      <c r="P338" s="241">
        <f>O338*H338</f>
        <v>0</v>
      </c>
      <c r="Q338" s="241">
        <v>0</v>
      </c>
      <c r="R338" s="241">
        <f>Q338*H338</f>
        <v>0</v>
      </c>
      <c r="S338" s="241">
        <v>0</v>
      </c>
      <c r="T338" s="242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43" t="s">
        <v>281</v>
      </c>
      <c r="AT338" s="243" t="s">
        <v>512</v>
      </c>
      <c r="AU338" s="243" t="s">
        <v>86</v>
      </c>
      <c r="AY338" s="14" t="s">
        <v>139</v>
      </c>
      <c r="BE338" s="244">
        <f>IF(N338="základní",J338,0)</f>
        <v>0</v>
      </c>
      <c r="BF338" s="244">
        <f>IF(N338="snížená",J338,0)</f>
        <v>0</v>
      </c>
      <c r="BG338" s="244">
        <f>IF(N338="zákl. přenesená",J338,0)</f>
        <v>0</v>
      </c>
      <c r="BH338" s="244">
        <f>IF(N338="sníž. přenesená",J338,0)</f>
        <v>0</v>
      </c>
      <c r="BI338" s="244">
        <f>IF(N338="nulová",J338,0)</f>
        <v>0</v>
      </c>
      <c r="BJ338" s="14" t="s">
        <v>84</v>
      </c>
      <c r="BK338" s="244">
        <f>ROUND(I338*H338,2)</f>
        <v>0</v>
      </c>
      <c r="BL338" s="14" t="s">
        <v>147</v>
      </c>
      <c r="BM338" s="243" t="s">
        <v>1215</v>
      </c>
    </row>
    <row r="339" s="2" customFormat="1" ht="24" customHeight="1">
      <c r="A339" s="35"/>
      <c r="B339" s="36"/>
      <c r="C339" s="257" t="s">
        <v>1216</v>
      </c>
      <c r="D339" s="257" t="s">
        <v>512</v>
      </c>
      <c r="E339" s="258" t="s">
        <v>1217</v>
      </c>
      <c r="F339" s="259" t="s">
        <v>1218</v>
      </c>
      <c r="G339" s="260" t="s">
        <v>166</v>
      </c>
      <c r="H339" s="261">
        <v>1</v>
      </c>
      <c r="I339" s="262"/>
      <c r="J339" s="263">
        <f>ROUND(I339*H339,2)</f>
        <v>0</v>
      </c>
      <c r="K339" s="259" t="s">
        <v>1</v>
      </c>
      <c r="L339" s="264"/>
      <c r="M339" s="265" t="s">
        <v>1</v>
      </c>
      <c r="N339" s="266" t="s">
        <v>41</v>
      </c>
      <c r="O339" s="88"/>
      <c r="P339" s="241">
        <f>O339*H339</f>
        <v>0</v>
      </c>
      <c r="Q339" s="241">
        <v>0</v>
      </c>
      <c r="R339" s="241">
        <f>Q339*H339</f>
        <v>0</v>
      </c>
      <c r="S339" s="241">
        <v>0</v>
      </c>
      <c r="T339" s="242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43" t="s">
        <v>281</v>
      </c>
      <c r="AT339" s="243" t="s">
        <v>512</v>
      </c>
      <c r="AU339" s="243" t="s">
        <v>86</v>
      </c>
      <c r="AY339" s="14" t="s">
        <v>139</v>
      </c>
      <c r="BE339" s="244">
        <f>IF(N339="základní",J339,0)</f>
        <v>0</v>
      </c>
      <c r="BF339" s="244">
        <f>IF(N339="snížená",J339,0)</f>
        <v>0</v>
      </c>
      <c r="BG339" s="244">
        <f>IF(N339="zákl. přenesená",J339,0)</f>
        <v>0</v>
      </c>
      <c r="BH339" s="244">
        <f>IF(N339="sníž. přenesená",J339,0)</f>
        <v>0</v>
      </c>
      <c r="BI339" s="244">
        <f>IF(N339="nulová",J339,0)</f>
        <v>0</v>
      </c>
      <c r="BJ339" s="14" t="s">
        <v>84</v>
      </c>
      <c r="BK339" s="244">
        <f>ROUND(I339*H339,2)</f>
        <v>0</v>
      </c>
      <c r="BL339" s="14" t="s">
        <v>147</v>
      </c>
      <c r="BM339" s="243" t="s">
        <v>1219</v>
      </c>
    </row>
    <row r="340" s="2" customFormat="1" ht="16.5" customHeight="1">
      <c r="A340" s="35"/>
      <c r="B340" s="36"/>
      <c r="C340" s="257" t="s">
        <v>1220</v>
      </c>
      <c r="D340" s="257" t="s">
        <v>512</v>
      </c>
      <c r="E340" s="258" t="s">
        <v>1221</v>
      </c>
      <c r="F340" s="259" t="s">
        <v>1222</v>
      </c>
      <c r="G340" s="260" t="s">
        <v>166</v>
      </c>
      <c r="H340" s="261">
        <v>1</v>
      </c>
      <c r="I340" s="262"/>
      <c r="J340" s="263">
        <f>ROUND(I340*H340,2)</f>
        <v>0</v>
      </c>
      <c r="K340" s="259" t="s">
        <v>1</v>
      </c>
      <c r="L340" s="264"/>
      <c r="M340" s="265" t="s">
        <v>1</v>
      </c>
      <c r="N340" s="266" t="s">
        <v>41</v>
      </c>
      <c r="O340" s="88"/>
      <c r="P340" s="241">
        <f>O340*H340</f>
        <v>0</v>
      </c>
      <c r="Q340" s="241">
        <v>0</v>
      </c>
      <c r="R340" s="241">
        <f>Q340*H340</f>
        <v>0</v>
      </c>
      <c r="S340" s="241">
        <v>0</v>
      </c>
      <c r="T340" s="242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43" t="s">
        <v>281</v>
      </c>
      <c r="AT340" s="243" t="s">
        <v>512</v>
      </c>
      <c r="AU340" s="243" t="s">
        <v>86</v>
      </c>
      <c r="AY340" s="14" t="s">
        <v>139</v>
      </c>
      <c r="BE340" s="244">
        <f>IF(N340="základní",J340,0)</f>
        <v>0</v>
      </c>
      <c r="BF340" s="244">
        <f>IF(N340="snížená",J340,0)</f>
        <v>0</v>
      </c>
      <c r="BG340" s="244">
        <f>IF(N340="zákl. přenesená",J340,0)</f>
        <v>0</v>
      </c>
      <c r="BH340" s="244">
        <f>IF(N340="sníž. přenesená",J340,0)</f>
        <v>0</v>
      </c>
      <c r="BI340" s="244">
        <f>IF(N340="nulová",J340,0)</f>
        <v>0</v>
      </c>
      <c r="BJ340" s="14" t="s">
        <v>84</v>
      </c>
      <c r="BK340" s="244">
        <f>ROUND(I340*H340,2)</f>
        <v>0</v>
      </c>
      <c r="BL340" s="14" t="s">
        <v>147</v>
      </c>
      <c r="BM340" s="243" t="s">
        <v>1223</v>
      </c>
    </row>
    <row r="341" s="2" customFormat="1" ht="24" customHeight="1">
      <c r="A341" s="35"/>
      <c r="B341" s="36"/>
      <c r="C341" s="232" t="s">
        <v>1224</v>
      </c>
      <c r="D341" s="232" t="s">
        <v>142</v>
      </c>
      <c r="E341" s="233" t="s">
        <v>1225</v>
      </c>
      <c r="F341" s="234" t="s">
        <v>1226</v>
      </c>
      <c r="G341" s="235" t="s">
        <v>166</v>
      </c>
      <c r="H341" s="236">
        <v>1</v>
      </c>
      <c r="I341" s="237"/>
      <c r="J341" s="238">
        <f>ROUND(I341*H341,2)</f>
        <v>0</v>
      </c>
      <c r="K341" s="234" t="s">
        <v>146</v>
      </c>
      <c r="L341" s="41"/>
      <c r="M341" s="239" t="s">
        <v>1</v>
      </c>
      <c r="N341" s="240" t="s">
        <v>41</v>
      </c>
      <c r="O341" s="88"/>
      <c r="P341" s="241">
        <f>O341*H341</f>
        <v>0</v>
      </c>
      <c r="Q341" s="241">
        <v>0</v>
      </c>
      <c r="R341" s="241">
        <f>Q341*H341</f>
        <v>0</v>
      </c>
      <c r="S341" s="241">
        <v>0</v>
      </c>
      <c r="T341" s="242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43" t="s">
        <v>147</v>
      </c>
      <c r="AT341" s="243" t="s">
        <v>142</v>
      </c>
      <c r="AU341" s="243" t="s">
        <v>86</v>
      </c>
      <c r="AY341" s="14" t="s">
        <v>139</v>
      </c>
      <c r="BE341" s="244">
        <f>IF(N341="základní",J341,0)</f>
        <v>0</v>
      </c>
      <c r="BF341" s="244">
        <f>IF(N341="snížená",J341,0)</f>
        <v>0</v>
      </c>
      <c r="BG341" s="244">
        <f>IF(N341="zákl. přenesená",J341,0)</f>
        <v>0</v>
      </c>
      <c r="BH341" s="244">
        <f>IF(N341="sníž. přenesená",J341,0)</f>
        <v>0</v>
      </c>
      <c r="BI341" s="244">
        <f>IF(N341="nulová",J341,0)</f>
        <v>0</v>
      </c>
      <c r="BJ341" s="14" t="s">
        <v>84</v>
      </c>
      <c r="BK341" s="244">
        <f>ROUND(I341*H341,2)</f>
        <v>0</v>
      </c>
      <c r="BL341" s="14" t="s">
        <v>147</v>
      </c>
      <c r="BM341" s="243" t="s">
        <v>1227</v>
      </c>
    </row>
    <row r="342" s="2" customFormat="1" ht="16.5" customHeight="1">
      <c r="A342" s="35"/>
      <c r="B342" s="36"/>
      <c r="C342" s="232" t="s">
        <v>1228</v>
      </c>
      <c r="D342" s="232" t="s">
        <v>142</v>
      </c>
      <c r="E342" s="233" t="s">
        <v>1229</v>
      </c>
      <c r="F342" s="234" t="s">
        <v>1230</v>
      </c>
      <c r="G342" s="235" t="s">
        <v>1210</v>
      </c>
      <c r="H342" s="236">
        <v>8</v>
      </c>
      <c r="I342" s="237"/>
      <c r="J342" s="238">
        <f>ROUND(I342*H342,2)</f>
        <v>0</v>
      </c>
      <c r="K342" s="234" t="s">
        <v>1</v>
      </c>
      <c r="L342" s="41"/>
      <c r="M342" s="239" t="s">
        <v>1</v>
      </c>
      <c r="N342" s="240" t="s">
        <v>41</v>
      </c>
      <c r="O342" s="88"/>
      <c r="P342" s="241">
        <f>O342*H342</f>
        <v>0</v>
      </c>
      <c r="Q342" s="241">
        <v>0.00050000000000000001</v>
      </c>
      <c r="R342" s="241">
        <f>Q342*H342</f>
        <v>0.0040000000000000001</v>
      </c>
      <c r="S342" s="241">
        <v>0</v>
      </c>
      <c r="T342" s="242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43" t="s">
        <v>147</v>
      </c>
      <c r="AT342" s="243" t="s">
        <v>142</v>
      </c>
      <c r="AU342" s="243" t="s">
        <v>86</v>
      </c>
      <c r="AY342" s="14" t="s">
        <v>139</v>
      </c>
      <c r="BE342" s="244">
        <f>IF(N342="základní",J342,0)</f>
        <v>0</v>
      </c>
      <c r="BF342" s="244">
        <f>IF(N342="snížená",J342,0)</f>
        <v>0</v>
      </c>
      <c r="BG342" s="244">
        <f>IF(N342="zákl. přenesená",J342,0)</f>
        <v>0</v>
      </c>
      <c r="BH342" s="244">
        <f>IF(N342="sníž. přenesená",J342,0)</f>
        <v>0</v>
      </c>
      <c r="BI342" s="244">
        <f>IF(N342="nulová",J342,0)</f>
        <v>0</v>
      </c>
      <c r="BJ342" s="14" t="s">
        <v>84</v>
      </c>
      <c r="BK342" s="244">
        <f>ROUND(I342*H342,2)</f>
        <v>0</v>
      </c>
      <c r="BL342" s="14" t="s">
        <v>147</v>
      </c>
      <c r="BM342" s="243" t="s">
        <v>1231</v>
      </c>
    </row>
    <row r="343" s="2" customFormat="1" ht="24" customHeight="1">
      <c r="A343" s="35"/>
      <c r="B343" s="36"/>
      <c r="C343" s="232" t="s">
        <v>1232</v>
      </c>
      <c r="D343" s="232" t="s">
        <v>142</v>
      </c>
      <c r="E343" s="233" t="s">
        <v>1233</v>
      </c>
      <c r="F343" s="234" t="s">
        <v>1234</v>
      </c>
      <c r="G343" s="235" t="s">
        <v>166</v>
      </c>
      <c r="H343" s="236">
        <v>3</v>
      </c>
      <c r="I343" s="237"/>
      <c r="J343" s="238">
        <f>ROUND(I343*H343,2)</f>
        <v>0</v>
      </c>
      <c r="K343" s="234" t="s">
        <v>146</v>
      </c>
      <c r="L343" s="41"/>
      <c r="M343" s="239" t="s">
        <v>1</v>
      </c>
      <c r="N343" s="240" t="s">
        <v>41</v>
      </c>
      <c r="O343" s="88"/>
      <c r="P343" s="241">
        <f>O343*H343</f>
        <v>0</v>
      </c>
      <c r="Q343" s="241">
        <v>0</v>
      </c>
      <c r="R343" s="241">
        <f>Q343*H343</f>
        <v>0</v>
      </c>
      <c r="S343" s="241">
        <v>0</v>
      </c>
      <c r="T343" s="242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43" t="s">
        <v>147</v>
      </c>
      <c r="AT343" s="243" t="s">
        <v>142</v>
      </c>
      <c r="AU343" s="243" t="s">
        <v>86</v>
      </c>
      <c r="AY343" s="14" t="s">
        <v>139</v>
      </c>
      <c r="BE343" s="244">
        <f>IF(N343="základní",J343,0)</f>
        <v>0</v>
      </c>
      <c r="BF343" s="244">
        <f>IF(N343="snížená",J343,0)</f>
        <v>0</v>
      </c>
      <c r="BG343" s="244">
        <f>IF(N343="zákl. přenesená",J343,0)</f>
        <v>0</v>
      </c>
      <c r="BH343" s="244">
        <f>IF(N343="sníž. přenesená",J343,0)</f>
        <v>0</v>
      </c>
      <c r="BI343" s="244">
        <f>IF(N343="nulová",J343,0)</f>
        <v>0</v>
      </c>
      <c r="BJ343" s="14" t="s">
        <v>84</v>
      </c>
      <c r="BK343" s="244">
        <f>ROUND(I343*H343,2)</f>
        <v>0</v>
      </c>
      <c r="BL343" s="14" t="s">
        <v>147</v>
      </c>
      <c r="BM343" s="243" t="s">
        <v>1235</v>
      </c>
    </row>
    <row r="344" s="2" customFormat="1" ht="16.5" customHeight="1">
      <c r="A344" s="35"/>
      <c r="B344" s="36"/>
      <c r="C344" s="232" t="s">
        <v>1236</v>
      </c>
      <c r="D344" s="232" t="s">
        <v>142</v>
      </c>
      <c r="E344" s="233" t="s">
        <v>1237</v>
      </c>
      <c r="F344" s="234" t="s">
        <v>1238</v>
      </c>
      <c r="G344" s="235" t="s">
        <v>166</v>
      </c>
      <c r="H344" s="236">
        <v>1</v>
      </c>
      <c r="I344" s="237"/>
      <c r="J344" s="238">
        <f>ROUND(I344*H344,2)</f>
        <v>0</v>
      </c>
      <c r="K344" s="234" t="s">
        <v>146</v>
      </c>
      <c r="L344" s="41"/>
      <c r="M344" s="239" t="s">
        <v>1</v>
      </c>
      <c r="N344" s="240" t="s">
        <v>41</v>
      </c>
      <c r="O344" s="88"/>
      <c r="P344" s="241">
        <f>O344*H344</f>
        <v>0</v>
      </c>
      <c r="Q344" s="241">
        <v>0</v>
      </c>
      <c r="R344" s="241">
        <f>Q344*H344</f>
        <v>0</v>
      </c>
      <c r="S344" s="241">
        <v>0</v>
      </c>
      <c r="T344" s="242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43" t="s">
        <v>147</v>
      </c>
      <c r="AT344" s="243" t="s">
        <v>142</v>
      </c>
      <c r="AU344" s="243" t="s">
        <v>86</v>
      </c>
      <c r="AY344" s="14" t="s">
        <v>139</v>
      </c>
      <c r="BE344" s="244">
        <f>IF(N344="základní",J344,0)</f>
        <v>0</v>
      </c>
      <c r="BF344" s="244">
        <f>IF(N344="snížená",J344,0)</f>
        <v>0</v>
      </c>
      <c r="BG344" s="244">
        <f>IF(N344="zákl. přenesená",J344,0)</f>
        <v>0</v>
      </c>
      <c r="BH344" s="244">
        <f>IF(N344="sníž. přenesená",J344,0)</f>
        <v>0</v>
      </c>
      <c r="BI344" s="244">
        <f>IF(N344="nulová",J344,0)</f>
        <v>0</v>
      </c>
      <c r="BJ344" s="14" t="s">
        <v>84</v>
      </c>
      <c r="BK344" s="244">
        <f>ROUND(I344*H344,2)</f>
        <v>0</v>
      </c>
      <c r="BL344" s="14" t="s">
        <v>147</v>
      </c>
      <c r="BM344" s="243" t="s">
        <v>1239</v>
      </c>
    </row>
    <row r="345" s="2" customFormat="1" ht="16.5" customHeight="1">
      <c r="A345" s="35"/>
      <c r="B345" s="36"/>
      <c r="C345" s="232" t="s">
        <v>1240</v>
      </c>
      <c r="D345" s="232" t="s">
        <v>142</v>
      </c>
      <c r="E345" s="233" t="s">
        <v>1241</v>
      </c>
      <c r="F345" s="234" t="s">
        <v>1242</v>
      </c>
      <c r="G345" s="235" t="s">
        <v>166</v>
      </c>
      <c r="H345" s="236">
        <v>1</v>
      </c>
      <c r="I345" s="237"/>
      <c r="J345" s="238">
        <f>ROUND(I345*H345,2)</f>
        <v>0</v>
      </c>
      <c r="K345" s="234" t="s">
        <v>146</v>
      </c>
      <c r="L345" s="41"/>
      <c r="M345" s="239" t="s">
        <v>1</v>
      </c>
      <c r="N345" s="240" t="s">
        <v>41</v>
      </c>
      <c r="O345" s="88"/>
      <c r="P345" s="241">
        <f>O345*H345</f>
        <v>0</v>
      </c>
      <c r="Q345" s="241">
        <v>0</v>
      </c>
      <c r="R345" s="241">
        <f>Q345*H345</f>
        <v>0</v>
      </c>
      <c r="S345" s="241">
        <v>0</v>
      </c>
      <c r="T345" s="242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43" t="s">
        <v>147</v>
      </c>
      <c r="AT345" s="243" t="s">
        <v>142</v>
      </c>
      <c r="AU345" s="243" t="s">
        <v>86</v>
      </c>
      <c r="AY345" s="14" t="s">
        <v>139</v>
      </c>
      <c r="BE345" s="244">
        <f>IF(N345="základní",J345,0)</f>
        <v>0</v>
      </c>
      <c r="BF345" s="244">
        <f>IF(N345="snížená",J345,0)</f>
        <v>0</v>
      </c>
      <c r="BG345" s="244">
        <f>IF(N345="zákl. přenesená",J345,0)</f>
        <v>0</v>
      </c>
      <c r="BH345" s="244">
        <f>IF(N345="sníž. přenesená",J345,0)</f>
        <v>0</v>
      </c>
      <c r="BI345" s="244">
        <f>IF(N345="nulová",J345,0)</f>
        <v>0</v>
      </c>
      <c r="BJ345" s="14" t="s">
        <v>84</v>
      </c>
      <c r="BK345" s="244">
        <f>ROUND(I345*H345,2)</f>
        <v>0</v>
      </c>
      <c r="BL345" s="14" t="s">
        <v>147</v>
      </c>
      <c r="BM345" s="243" t="s">
        <v>1243</v>
      </c>
    </row>
    <row r="346" s="2" customFormat="1" ht="16.5" customHeight="1">
      <c r="A346" s="35"/>
      <c r="B346" s="36"/>
      <c r="C346" s="232" t="s">
        <v>1244</v>
      </c>
      <c r="D346" s="232" t="s">
        <v>142</v>
      </c>
      <c r="E346" s="233" t="s">
        <v>1245</v>
      </c>
      <c r="F346" s="234" t="s">
        <v>1246</v>
      </c>
      <c r="G346" s="235" t="s">
        <v>166</v>
      </c>
      <c r="H346" s="236">
        <v>1</v>
      </c>
      <c r="I346" s="237"/>
      <c r="J346" s="238">
        <f>ROUND(I346*H346,2)</f>
        <v>0</v>
      </c>
      <c r="K346" s="234" t="s">
        <v>146</v>
      </c>
      <c r="L346" s="41"/>
      <c r="M346" s="239" t="s">
        <v>1</v>
      </c>
      <c r="N346" s="240" t="s">
        <v>41</v>
      </c>
      <c r="O346" s="88"/>
      <c r="P346" s="241">
        <f>O346*H346</f>
        <v>0</v>
      </c>
      <c r="Q346" s="241">
        <v>0</v>
      </c>
      <c r="R346" s="241">
        <f>Q346*H346</f>
        <v>0</v>
      </c>
      <c r="S346" s="241">
        <v>0</v>
      </c>
      <c r="T346" s="242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43" t="s">
        <v>147</v>
      </c>
      <c r="AT346" s="243" t="s">
        <v>142</v>
      </c>
      <c r="AU346" s="243" t="s">
        <v>86</v>
      </c>
      <c r="AY346" s="14" t="s">
        <v>139</v>
      </c>
      <c r="BE346" s="244">
        <f>IF(N346="základní",J346,0)</f>
        <v>0</v>
      </c>
      <c r="BF346" s="244">
        <f>IF(N346="snížená",J346,0)</f>
        <v>0</v>
      </c>
      <c r="BG346" s="244">
        <f>IF(N346="zákl. přenesená",J346,0)</f>
        <v>0</v>
      </c>
      <c r="BH346" s="244">
        <f>IF(N346="sníž. přenesená",J346,0)</f>
        <v>0</v>
      </c>
      <c r="BI346" s="244">
        <f>IF(N346="nulová",J346,0)</f>
        <v>0</v>
      </c>
      <c r="BJ346" s="14" t="s">
        <v>84</v>
      </c>
      <c r="BK346" s="244">
        <f>ROUND(I346*H346,2)</f>
        <v>0</v>
      </c>
      <c r="BL346" s="14" t="s">
        <v>147</v>
      </c>
      <c r="BM346" s="243" t="s">
        <v>1247</v>
      </c>
    </row>
    <row r="347" s="2" customFormat="1" ht="24" customHeight="1">
      <c r="A347" s="35"/>
      <c r="B347" s="36"/>
      <c r="C347" s="232" t="s">
        <v>1248</v>
      </c>
      <c r="D347" s="232" t="s">
        <v>142</v>
      </c>
      <c r="E347" s="233" t="s">
        <v>1249</v>
      </c>
      <c r="F347" s="234" t="s">
        <v>1250</v>
      </c>
      <c r="G347" s="235" t="s">
        <v>145</v>
      </c>
      <c r="H347" s="236">
        <v>7</v>
      </c>
      <c r="I347" s="237"/>
      <c r="J347" s="238">
        <f>ROUND(I347*H347,2)</f>
        <v>0</v>
      </c>
      <c r="K347" s="234" t="s">
        <v>146</v>
      </c>
      <c r="L347" s="41"/>
      <c r="M347" s="239" t="s">
        <v>1</v>
      </c>
      <c r="N347" s="240" t="s">
        <v>41</v>
      </c>
      <c r="O347" s="88"/>
      <c r="P347" s="241">
        <f>O347*H347</f>
        <v>0</v>
      </c>
      <c r="Q347" s="241">
        <v>0.00826</v>
      </c>
      <c r="R347" s="241">
        <f>Q347*H347</f>
        <v>0.057819999999999996</v>
      </c>
      <c r="S347" s="241">
        <v>0</v>
      </c>
      <c r="T347" s="242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43" t="s">
        <v>147</v>
      </c>
      <c r="AT347" s="243" t="s">
        <v>142</v>
      </c>
      <c r="AU347" s="243" t="s">
        <v>86</v>
      </c>
      <c r="AY347" s="14" t="s">
        <v>139</v>
      </c>
      <c r="BE347" s="244">
        <f>IF(N347="základní",J347,0)</f>
        <v>0</v>
      </c>
      <c r="BF347" s="244">
        <f>IF(N347="snížená",J347,0)</f>
        <v>0</v>
      </c>
      <c r="BG347" s="244">
        <f>IF(N347="zákl. přenesená",J347,0)</f>
        <v>0</v>
      </c>
      <c r="BH347" s="244">
        <f>IF(N347="sníž. přenesená",J347,0)</f>
        <v>0</v>
      </c>
      <c r="BI347" s="244">
        <f>IF(N347="nulová",J347,0)</f>
        <v>0</v>
      </c>
      <c r="BJ347" s="14" t="s">
        <v>84</v>
      </c>
      <c r="BK347" s="244">
        <f>ROUND(I347*H347,2)</f>
        <v>0</v>
      </c>
      <c r="BL347" s="14" t="s">
        <v>147</v>
      </c>
      <c r="BM347" s="243" t="s">
        <v>1251</v>
      </c>
    </row>
    <row r="348" s="2" customFormat="1" ht="24" customHeight="1">
      <c r="A348" s="35"/>
      <c r="B348" s="36"/>
      <c r="C348" s="232" t="s">
        <v>1252</v>
      </c>
      <c r="D348" s="232" t="s">
        <v>142</v>
      </c>
      <c r="E348" s="233" t="s">
        <v>1253</v>
      </c>
      <c r="F348" s="234" t="s">
        <v>1254</v>
      </c>
      <c r="G348" s="235" t="s">
        <v>145</v>
      </c>
      <c r="H348" s="236">
        <v>13</v>
      </c>
      <c r="I348" s="237"/>
      <c r="J348" s="238">
        <f>ROUND(I348*H348,2)</f>
        <v>0</v>
      </c>
      <c r="K348" s="234" t="s">
        <v>146</v>
      </c>
      <c r="L348" s="41"/>
      <c r="M348" s="239" t="s">
        <v>1</v>
      </c>
      <c r="N348" s="240" t="s">
        <v>41</v>
      </c>
      <c r="O348" s="88"/>
      <c r="P348" s="241">
        <f>O348*H348</f>
        <v>0</v>
      </c>
      <c r="Q348" s="241">
        <v>0.0031199999999999999</v>
      </c>
      <c r="R348" s="241">
        <f>Q348*H348</f>
        <v>0.040559999999999999</v>
      </c>
      <c r="S348" s="241">
        <v>0</v>
      </c>
      <c r="T348" s="242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43" t="s">
        <v>147</v>
      </c>
      <c r="AT348" s="243" t="s">
        <v>142</v>
      </c>
      <c r="AU348" s="243" t="s">
        <v>86</v>
      </c>
      <c r="AY348" s="14" t="s">
        <v>139</v>
      </c>
      <c r="BE348" s="244">
        <f>IF(N348="základní",J348,0)</f>
        <v>0</v>
      </c>
      <c r="BF348" s="244">
        <f>IF(N348="snížená",J348,0)</f>
        <v>0</v>
      </c>
      <c r="BG348" s="244">
        <f>IF(N348="zákl. přenesená",J348,0)</f>
        <v>0</v>
      </c>
      <c r="BH348" s="244">
        <f>IF(N348="sníž. přenesená",J348,0)</f>
        <v>0</v>
      </c>
      <c r="BI348" s="244">
        <f>IF(N348="nulová",J348,0)</f>
        <v>0</v>
      </c>
      <c r="BJ348" s="14" t="s">
        <v>84</v>
      </c>
      <c r="BK348" s="244">
        <f>ROUND(I348*H348,2)</f>
        <v>0</v>
      </c>
      <c r="BL348" s="14" t="s">
        <v>147</v>
      </c>
      <c r="BM348" s="243" t="s">
        <v>1255</v>
      </c>
    </row>
    <row r="349" s="2" customFormat="1" ht="24" customHeight="1">
      <c r="A349" s="35"/>
      <c r="B349" s="36"/>
      <c r="C349" s="232" t="s">
        <v>1256</v>
      </c>
      <c r="D349" s="232" t="s">
        <v>142</v>
      </c>
      <c r="E349" s="233" t="s">
        <v>1257</v>
      </c>
      <c r="F349" s="234" t="s">
        <v>1258</v>
      </c>
      <c r="G349" s="235" t="s">
        <v>166</v>
      </c>
      <c r="H349" s="236">
        <v>1</v>
      </c>
      <c r="I349" s="237"/>
      <c r="J349" s="238">
        <f>ROUND(I349*H349,2)</f>
        <v>0</v>
      </c>
      <c r="K349" s="234" t="s">
        <v>146</v>
      </c>
      <c r="L349" s="41"/>
      <c r="M349" s="239" t="s">
        <v>1</v>
      </c>
      <c r="N349" s="240" t="s">
        <v>41</v>
      </c>
      <c r="O349" s="88"/>
      <c r="P349" s="241">
        <f>O349*H349</f>
        <v>0</v>
      </c>
      <c r="Q349" s="241">
        <v>0</v>
      </c>
      <c r="R349" s="241">
        <f>Q349*H349</f>
        <v>0</v>
      </c>
      <c r="S349" s="241">
        <v>0</v>
      </c>
      <c r="T349" s="242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43" t="s">
        <v>147</v>
      </c>
      <c r="AT349" s="243" t="s">
        <v>142</v>
      </c>
      <c r="AU349" s="243" t="s">
        <v>86</v>
      </c>
      <c r="AY349" s="14" t="s">
        <v>139</v>
      </c>
      <c r="BE349" s="244">
        <f>IF(N349="základní",J349,0)</f>
        <v>0</v>
      </c>
      <c r="BF349" s="244">
        <f>IF(N349="snížená",J349,0)</f>
        <v>0</v>
      </c>
      <c r="BG349" s="244">
        <f>IF(N349="zákl. přenesená",J349,0)</f>
        <v>0</v>
      </c>
      <c r="BH349" s="244">
        <f>IF(N349="sníž. přenesená",J349,0)</f>
        <v>0</v>
      </c>
      <c r="BI349" s="244">
        <f>IF(N349="nulová",J349,0)</f>
        <v>0</v>
      </c>
      <c r="BJ349" s="14" t="s">
        <v>84</v>
      </c>
      <c r="BK349" s="244">
        <f>ROUND(I349*H349,2)</f>
        <v>0</v>
      </c>
      <c r="BL349" s="14" t="s">
        <v>147</v>
      </c>
      <c r="BM349" s="243" t="s">
        <v>1259</v>
      </c>
    </row>
    <row r="350" s="2" customFormat="1" ht="24" customHeight="1">
      <c r="A350" s="35"/>
      <c r="B350" s="36"/>
      <c r="C350" s="232" t="s">
        <v>1260</v>
      </c>
      <c r="D350" s="232" t="s">
        <v>142</v>
      </c>
      <c r="E350" s="233" t="s">
        <v>1261</v>
      </c>
      <c r="F350" s="234" t="s">
        <v>1262</v>
      </c>
      <c r="G350" s="235" t="s">
        <v>155</v>
      </c>
      <c r="H350" s="236">
        <v>0.10199999999999999</v>
      </c>
      <c r="I350" s="237"/>
      <c r="J350" s="238">
        <f>ROUND(I350*H350,2)</f>
        <v>0</v>
      </c>
      <c r="K350" s="234" t="s">
        <v>146</v>
      </c>
      <c r="L350" s="41"/>
      <c r="M350" s="239" t="s">
        <v>1</v>
      </c>
      <c r="N350" s="240" t="s">
        <v>41</v>
      </c>
      <c r="O350" s="88"/>
      <c r="P350" s="241">
        <f>O350*H350</f>
        <v>0</v>
      </c>
      <c r="Q350" s="241">
        <v>0</v>
      </c>
      <c r="R350" s="241">
        <f>Q350*H350</f>
        <v>0</v>
      </c>
      <c r="S350" s="241">
        <v>0</v>
      </c>
      <c r="T350" s="242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43" t="s">
        <v>147</v>
      </c>
      <c r="AT350" s="243" t="s">
        <v>142</v>
      </c>
      <c r="AU350" s="243" t="s">
        <v>86</v>
      </c>
      <c r="AY350" s="14" t="s">
        <v>139</v>
      </c>
      <c r="BE350" s="244">
        <f>IF(N350="základní",J350,0)</f>
        <v>0</v>
      </c>
      <c r="BF350" s="244">
        <f>IF(N350="snížená",J350,0)</f>
        <v>0</v>
      </c>
      <c r="BG350" s="244">
        <f>IF(N350="zákl. přenesená",J350,0)</f>
        <v>0</v>
      </c>
      <c r="BH350" s="244">
        <f>IF(N350="sníž. přenesená",J350,0)</f>
        <v>0</v>
      </c>
      <c r="BI350" s="244">
        <f>IF(N350="nulová",J350,0)</f>
        <v>0</v>
      </c>
      <c r="BJ350" s="14" t="s">
        <v>84</v>
      </c>
      <c r="BK350" s="244">
        <f>ROUND(I350*H350,2)</f>
        <v>0</v>
      </c>
      <c r="BL350" s="14" t="s">
        <v>147</v>
      </c>
      <c r="BM350" s="243" t="s">
        <v>1263</v>
      </c>
    </row>
    <row r="351" s="12" customFormat="1" ht="22.8" customHeight="1">
      <c r="A351" s="12"/>
      <c r="B351" s="216"/>
      <c r="C351" s="217"/>
      <c r="D351" s="218" t="s">
        <v>75</v>
      </c>
      <c r="E351" s="230" t="s">
        <v>1264</v>
      </c>
      <c r="F351" s="230" t="s">
        <v>1265</v>
      </c>
      <c r="G351" s="217"/>
      <c r="H351" s="217"/>
      <c r="I351" s="220"/>
      <c r="J351" s="231">
        <f>BK351</f>
        <v>0</v>
      </c>
      <c r="K351" s="217"/>
      <c r="L351" s="222"/>
      <c r="M351" s="223"/>
      <c r="N351" s="224"/>
      <c r="O351" s="224"/>
      <c r="P351" s="225">
        <f>SUM(P352:P354)</f>
        <v>0</v>
      </c>
      <c r="Q351" s="224"/>
      <c r="R351" s="225">
        <f>SUM(R352:R354)</f>
        <v>0.18190000000000001</v>
      </c>
      <c r="S351" s="224"/>
      <c r="T351" s="226">
        <f>SUM(T352:T354)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27" t="s">
        <v>86</v>
      </c>
      <c r="AT351" s="228" t="s">
        <v>75</v>
      </c>
      <c r="AU351" s="228" t="s">
        <v>84</v>
      </c>
      <c r="AY351" s="227" t="s">
        <v>139</v>
      </c>
      <c r="BK351" s="229">
        <f>SUM(BK352:BK354)</f>
        <v>0</v>
      </c>
    </row>
    <row r="352" s="2" customFormat="1" ht="16.5" customHeight="1">
      <c r="A352" s="35"/>
      <c r="B352" s="36"/>
      <c r="C352" s="232" t="s">
        <v>1266</v>
      </c>
      <c r="D352" s="232" t="s">
        <v>142</v>
      </c>
      <c r="E352" s="233" t="s">
        <v>1267</v>
      </c>
      <c r="F352" s="234" t="s">
        <v>1268</v>
      </c>
      <c r="G352" s="235" t="s">
        <v>1210</v>
      </c>
      <c r="H352" s="236">
        <v>170</v>
      </c>
      <c r="I352" s="237"/>
      <c r="J352" s="238">
        <f>ROUND(I352*H352,2)</f>
        <v>0</v>
      </c>
      <c r="K352" s="234" t="s">
        <v>1</v>
      </c>
      <c r="L352" s="41"/>
      <c r="M352" s="239" t="s">
        <v>1</v>
      </c>
      <c r="N352" s="240" t="s">
        <v>41</v>
      </c>
      <c r="O352" s="88"/>
      <c r="P352" s="241">
        <f>O352*H352</f>
        <v>0</v>
      </c>
      <c r="Q352" s="241">
        <v>6.9999999999999994E-05</v>
      </c>
      <c r="R352" s="241">
        <f>Q352*H352</f>
        <v>0.011899999999999999</v>
      </c>
      <c r="S352" s="241">
        <v>0</v>
      </c>
      <c r="T352" s="242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43" t="s">
        <v>147</v>
      </c>
      <c r="AT352" s="243" t="s">
        <v>142</v>
      </c>
      <c r="AU352" s="243" t="s">
        <v>86</v>
      </c>
      <c r="AY352" s="14" t="s">
        <v>139</v>
      </c>
      <c r="BE352" s="244">
        <f>IF(N352="základní",J352,0)</f>
        <v>0</v>
      </c>
      <c r="BF352" s="244">
        <f>IF(N352="snížená",J352,0)</f>
        <v>0</v>
      </c>
      <c r="BG352" s="244">
        <f>IF(N352="zákl. přenesená",J352,0)</f>
        <v>0</v>
      </c>
      <c r="BH352" s="244">
        <f>IF(N352="sníž. přenesená",J352,0)</f>
        <v>0</v>
      </c>
      <c r="BI352" s="244">
        <f>IF(N352="nulová",J352,0)</f>
        <v>0</v>
      </c>
      <c r="BJ352" s="14" t="s">
        <v>84</v>
      </c>
      <c r="BK352" s="244">
        <f>ROUND(I352*H352,2)</f>
        <v>0</v>
      </c>
      <c r="BL352" s="14" t="s">
        <v>147</v>
      </c>
      <c r="BM352" s="243" t="s">
        <v>1269</v>
      </c>
    </row>
    <row r="353" s="2" customFormat="1" ht="16.5" customHeight="1">
      <c r="A353" s="35"/>
      <c r="B353" s="36"/>
      <c r="C353" s="257" t="s">
        <v>1270</v>
      </c>
      <c r="D353" s="257" t="s">
        <v>512</v>
      </c>
      <c r="E353" s="258" t="s">
        <v>1271</v>
      </c>
      <c r="F353" s="259" t="s">
        <v>1272</v>
      </c>
      <c r="G353" s="260" t="s">
        <v>1273</v>
      </c>
      <c r="H353" s="261">
        <v>170</v>
      </c>
      <c r="I353" s="262"/>
      <c r="J353" s="263">
        <f>ROUND(I353*H353,2)</f>
        <v>0</v>
      </c>
      <c r="K353" s="259" t="s">
        <v>1</v>
      </c>
      <c r="L353" s="264"/>
      <c r="M353" s="265" t="s">
        <v>1</v>
      </c>
      <c r="N353" s="266" t="s">
        <v>41</v>
      </c>
      <c r="O353" s="88"/>
      <c r="P353" s="241">
        <f>O353*H353</f>
        <v>0</v>
      </c>
      <c r="Q353" s="241">
        <v>0.001</v>
      </c>
      <c r="R353" s="241">
        <f>Q353*H353</f>
        <v>0.17000000000000001</v>
      </c>
      <c r="S353" s="241">
        <v>0</v>
      </c>
      <c r="T353" s="242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43" t="s">
        <v>281</v>
      </c>
      <c r="AT353" s="243" t="s">
        <v>512</v>
      </c>
      <c r="AU353" s="243" t="s">
        <v>86</v>
      </c>
      <c r="AY353" s="14" t="s">
        <v>139</v>
      </c>
      <c r="BE353" s="244">
        <f>IF(N353="základní",J353,0)</f>
        <v>0</v>
      </c>
      <c r="BF353" s="244">
        <f>IF(N353="snížená",J353,0)</f>
        <v>0</v>
      </c>
      <c r="BG353" s="244">
        <f>IF(N353="zákl. přenesená",J353,0)</f>
        <v>0</v>
      </c>
      <c r="BH353" s="244">
        <f>IF(N353="sníž. přenesená",J353,0)</f>
        <v>0</v>
      </c>
      <c r="BI353" s="244">
        <f>IF(N353="nulová",J353,0)</f>
        <v>0</v>
      </c>
      <c r="BJ353" s="14" t="s">
        <v>84</v>
      </c>
      <c r="BK353" s="244">
        <f>ROUND(I353*H353,2)</f>
        <v>0</v>
      </c>
      <c r="BL353" s="14" t="s">
        <v>147</v>
      </c>
      <c r="BM353" s="243" t="s">
        <v>1274</v>
      </c>
    </row>
    <row r="354" s="2" customFormat="1" ht="16.5" customHeight="1">
      <c r="A354" s="35"/>
      <c r="B354" s="36"/>
      <c r="C354" s="232" t="s">
        <v>1275</v>
      </c>
      <c r="D354" s="232" t="s">
        <v>142</v>
      </c>
      <c r="E354" s="233" t="s">
        <v>1276</v>
      </c>
      <c r="F354" s="234" t="s">
        <v>1277</v>
      </c>
      <c r="G354" s="235" t="s">
        <v>155</v>
      </c>
      <c r="H354" s="236">
        <v>0.10000000000000001</v>
      </c>
      <c r="I354" s="237"/>
      <c r="J354" s="238">
        <f>ROUND(I354*H354,2)</f>
        <v>0</v>
      </c>
      <c r="K354" s="234" t="s">
        <v>1</v>
      </c>
      <c r="L354" s="41"/>
      <c r="M354" s="239" t="s">
        <v>1</v>
      </c>
      <c r="N354" s="240" t="s">
        <v>41</v>
      </c>
      <c r="O354" s="88"/>
      <c r="P354" s="241">
        <f>O354*H354</f>
        <v>0</v>
      </c>
      <c r="Q354" s="241">
        <v>0</v>
      </c>
      <c r="R354" s="241">
        <f>Q354*H354</f>
        <v>0</v>
      </c>
      <c r="S354" s="241">
        <v>0</v>
      </c>
      <c r="T354" s="242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43" t="s">
        <v>147</v>
      </c>
      <c r="AT354" s="243" t="s">
        <v>142</v>
      </c>
      <c r="AU354" s="243" t="s">
        <v>86</v>
      </c>
      <c r="AY354" s="14" t="s">
        <v>139</v>
      </c>
      <c r="BE354" s="244">
        <f>IF(N354="základní",J354,0)</f>
        <v>0</v>
      </c>
      <c r="BF354" s="244">
        <f>IF(N354="snížená",J354,0)</f>
        <v>0</v>
      </c>
      <c r="BG354" s="244">
        <f>IF(N354="zákl. přenesená",J354,0)</f>
        <v>0</v>
      </c>
      <c r="BH354" s="244">
        <f>IF(N354="sníž. přenesená",J354,0)</f>
        <v>0</v>
      </c>
      <c r="BI354" s="244">
        <f>IF(N354="nulová",J354,0)</f>
        <v>0</v>
      </c>
      <c r="BJ354" s="14" t="s">
        <v>84</v>
      </c>
      <c r="BK354" s="244">
        <f>ROUND(I354*H354,2)</f>
        <v>0</v>
      </c>
      <c r="BL354" s="14" t="s">
        <v>147</v>
      </c>
      <c r="BM354" s="243" t="s">
        <v>1278</v>
      </c>
    </row>
    <row r="355" s="12" customFormat="1" ht="22.8" customHeight="1">
      <c r="A355" s="12"/>
      <c r="B355" s="216"/>
      <c r="C355" s="217"/>
      <c r="D355" s="218" t="s">
        <v>75</v>
      </c>
      <c r="E355" s="230" t="s">
        <v>1279</v>
      </c>
      <c r="F355" s="230" t="s">
        <v>1280</v>
      </c>
      <c r="G355" s="217"/>
      <c r="H355" s="217"/>
      <c r="I355" s="220"/>
      <c r="J355" s="231">
        <f>BK355</f>
        <v>0</v>
      </c>
      <c r="K355" s="217"/>
      <c r="L355" s="222"/>
      <c r="M355" s="223"/>
      <c r="N355" s="224"/>
      <c r="O355" s="224"/>
      <c r="P355" s="225">
        <f>SUM(P356:P362)</f>
        <v>0</v>
      </c>
      <c r="Q355" s="224"/>
      <c r="R355" s="225">
        <f>SUM(R356:R362)</f>
        <v>0.022589999999999999</v>
      </c>
      <c r="S355" s="224"/>
      <c r="T355" s="226">
        <f>SUM(T356:T362)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27" t="s">
        <v>86</v>
      </c>
      <c r="AT355" s="228" t="s">
        <v>75</v>
      </c>
      <c r="AU355" s="228" t="s">
        <v>84</v>
      </c>
      <c r="AY355" s="227" t="s">
        <v>139</v>
      </c>
      <c r="BK355" s="229">
        <f>SUM(BK356:BK362)</f>
        <v>0</v>
      </c>
    </row>
    <row r="356" s="2" customFormat="1" ht="24" customHeight="1">
      <c r="A356" s="35"/>
      <c r="B356" s="36"/>
      <c r="C356" s="232" t="s">
        <v>1281</v>
      </c>
      <c r="D356" s="232" t="s">
        <v>142</v>
      </c>
      <c r="E356" s="233" t="s">
        <v>1282</v>
      </c>
      <c r="F356" s="234" t="s">
        <v>1283</v>
      </c>
      <c r="G356" s="235" t="s">
        <v>306</v>
      </c>
      <c r="H356" s="236">
        <v>15</v>
      </c>
      <c r="I356" s="237"/>
      <c r="J356" s="238">
        <f>ROUND(I356*H356,2)</f>
        <v>0</v>
      </c>
      <c r="K356" s="234" t="s">
        <v>146</v>
      </c>
      <c r="L356" s="41"/>
      <c r="M356" s="239" t="s">
        <v>1</v>
      </c>
      <c r="N356" s="240" t="s">
        <v>41</v>
      </c>
      <c r="O356" s="88"/>
      <c r="P356" s="241">
        <f>O356*H356</f>
        <v>0</v>
      </c>
      <c r="Q356" s="241">
        <v>0.00017000000000000001</v>
      </c>
      <c r="R356" s="241">
        <f>Q356*H356</f>
        <v>0.0025500000000000002</v>
      </c>
      <c r="S356" s="241">
        <v>0</v>
      </c>
      <c r="T356" s="242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43" t="s">
        <v>147</v>
      </c>
      <c r="AT356" s="243" t="s">
        <v>142</v>
      </c>
      <c r="AU356" s="243" t="s">
        <v>86</v>
      </c>
      <c r="AY356" s="14" t="s">
        <v>139</v>
      </c>
      <c r="BE356" s="244">
        <f>IF(N356="základní",J356,0)</f>
        <v>0</v>
      </c>
      <c r="BF356" s="244">
        <f>IF(N356="snížená",J356,0)</f>
        <v>0</v>
      </c>
      <c r="BG356" s="244">
        <f>IF(N356="zákl. přenesená",J356,0)</f>
        <v>0</v>
      </c>
      <c r="BH356" s="244">
        <f>IF(N356="sníž. přenesená",J356,0)</f>
        <v>0</v>
      </c>
      <c r="BI356" s="244">
        <f>IF(N356="nulová",J356,0)</f>
        <v>0</v>
      </c>
      <c r="BJ356" s="14" t="s">
        <v>84</v>
      </c>
      <c r="BK356" s="244">
        <f>ROUND(I356*H356,2)</f>
        <v>0</v>
      </c>
      <c r="BL356" s="14" t="s">
        <v>147</v>
      </c>
      <c r="BM356" s="243" t="s">
        <v>1284</v>
      </c>
    </row>
    <row r="357" s="2" customFormat="1" ht="24" customHeight="1">
      <c r="A357" s="35"/>
      <c r="B357" s="36"/>
      <c r="C357" s="232" t="s">
        <v>1285</v>
      </c>
      <c r="D357" s="232" t="s">
        <v>142</v>
      </c>
      <c r="E357" s="233" t="s">
        <v>1286</v>
      </c>
      <c r="F357" s="234" t="s">
        <v>1287</v>
      </c>
      <c r="G357" s="235" t="s">
        <v>145</v>
      </c>
      <c r="H357" s="236">
        <v>58</v>
      </c>
      <c r="I357" s="237"/>
      <c r="J357" s="238">
        <f>ROUND(I357*H357,2)</f>
        <v>0</v>
      </c>
      <c r="K357" s="234" t="s">
        <v>146</v>
      </c>
      <c r="L357" s="41"/>
      <c r="M357" s="239" t="s">
        <v>1</v>
      </c>
      <c r="N357" s="240" t="s">
        <v>41</v>
      </c>
      <c r="O357" s="88"/>
      <c r="P357" s="241">
        <f>O357*H357</f>
        <v>0</v>
      </c>
      <c r="Q357" s="241">
        <v>3.0000000000000001E-05</v>
      </c>
      <c r="R357" s="241">
        <f>Q357*H357</f>
        <v>0.00174</v>
      </c>
      <c r="S357" s="241">
        <v>0</v>
      </c>
      <c r="T357" s="242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43" t="s">
        <v>147</v>
      </c>
      <c r="AT357" s="243" t="s">
        <v>142</v>
      </c>
      <c r="AU357" s="243" t="s">
        <v>86</v>
      </c>
      <c r="AY357" s="14" t="s">
        <v>139</v>
      </c>
      <c r="BE357" s="244">
        <f>IF(N357="základní",J357,0)</f>
        <v>0</v>
      </c>
      <c r="BF357" s="244">
        <f>IF(N357="snížená",J357,0)</f>
        <v>0</v>
      </c>
      <c r="BG357" s="244">
        <f>IF(N357="zákl. přenesená",J357,0)</f>
        <v>0</v>
      </c>
      <c r="BH357" s="244">
        <f>IF(N357="sníž. přenesená",J357,0)</f>
        <v>0</v>
      </c>
      <c r="BI357" s="244">
        <f>IF(N357="nulová",J357,0)</f>
        <v>0</v>
      </c>
      <c r="BJ357" s="14" t="s">
        <v>84</v>
      </c>
      <c r="BK357" s="244">
        <f>ROUND(I357*H357,2)</f>
        <v>0</v>
      </c>
      <c r="BL357" s="14" t="s">
        <v>147</v>
      </c>
      <c r="BM357" s="243" t="s">
        <v>1288</v>
      </c>
    </row>
    <row r="358" s="2" customFormat="1" ht="24" customHeight="1">
      <c r="A358" s="35"/>
      <c r="B358" s="36"/>
      <c r="C358" s="232" t="s">
        <v>1289</v>
      </c>
      <c r="D358" s="232" t="s">
        <v>142</v>
      </c>
      <c r="E358" s="233" t="s">
        <v>1290</v>
      </c>
      <c r="F358" s="234" t="s">
        <v>1291</v>
      </c>
      <c r="G358" s="235" t="s">
        <v>145</v>
      </c>
      <c r="H358" s="236">
        <v>58</v>
      </c>
      <c r="I358" s="237"/>
      <c r="J358" s="238">
        <f>ROUND(I358*H358,2)</f>
        <v>0</v>
      </c>
      <c r="K358" s="234" t="s">
        <v>146</v>
      </c>
      <c r="L358" s="41"/>
      <c r="M358" s="239" t="s">
        <v>1</v>
      </c>
      <c r="N358" s="240" t="s">
        <v>41</v>
      </c>
      <c r="O358" s="88"/>
      <c r="P358" s="241">
        <f>O358*H358</f>
        <v>0</v>
      </c>
      <c r="Q358" s="241">
        <v>6.0000000000000002E-05</v>
      </c>
      <c r="R358" s="241">
        <f>Q358*H358</f>
        <v>0.00348</v>
      </c>
      <c r="S358" s="241">
        <v>0</v>
      </c>
      <c r="T358" s="242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43" t="s">
        <v>147</v>
      </c>
      <c r="AT358" s="243" t="s">
        <v>142</v>
      </c>
      <c r="AU358" s="243" t="s">
        <v>86</v>
      </c>
      <c r="AY358" s="14" t="s">
        <v>139</v>
      </c>
      <c r="BE358" s="244">
        <f>IF(N358="základní",J358,0)</f>
        <v>0</v>
      </c>
      <c r="BF358" s="244">
        <f>IF(N358="snížená",J358,0)</f>
        <v>0</v>
      </c>
      <c r="BG358" s="244">
        <f>IF(N358="zákl. přenesená",J358,0)</f>
        <v>0</v>
      </c>
      <c r="BH358" s="244">
        <f>IF(N358="sníž. přenesená",J358,0)</f>
        <v>0</v>
      </c>
      <c r="BI358" s="244">
        <f>IF(N358="nulová",J358,0)</f>
        <v>0</v>
      </c>
      <c r="BJ358" s="14" t="s">
        <v>84</v>
      </c>
      <c r="BK358" s="244">
        <f>ROUND(I358*H358,2)</f>
        <v>0</v>
      </c>
      <c r="BL358" s="14" t="s">
        <v>147</v>
      </c>
      <c r="BM358" s="243" t="s">
        <v>1292</v>
      </c>
    </row>
    <row r="359" s="2" customFormat="1" ht="24" customHeight="1">
      <c r="A359" s="35"/>
      <c r="B359" s="36"/>
      <c r="C359" s="232" t="s">
        <v>1293</v>
      </c>
      <c r="D359" s="232" t="s">
        <v>142</v>
      </c>
      <c r="E359" s="233" t="s">
        <v>1294</v>
      </c>
      <c r="F359" s="234" t="s">
        <v>1295</v>
      </c>
      <c r="G359" s="235" t="s">
        <v>145</v>
      </c>
      <c r="H359" s="236">
        <v>60</v>
      </c>
      <c r="I359" s="237"/>
      <c r="J359" s="238">
        <f>ROUND(I359*H359,2)</f>
        <v>0</v>
      </c>
      <c r="K359" s="234" t="s">
        <v>146</v>
      </c>
      <c r="L359" s="41"/>
      <c r="M359" s="239" t="s">
        <v>1</v>
      </c>
      <c r="N359" s="240" t="s">
        <v>41</v>
      </c>
      <c r="O359" s="88"/>
      <c r="P359" s="241">
        <f>O359*H359</f>
        <v>0</v>
      </c>
      <c r="Q359" s="241">
        <v>8.0000000000000007E-05</v>
      </c>
      <c r="R359" s="241">
        <f>Q359*H359</f>
        <v>0.0048000000000000004</v>
      </c>
      <c r="S359" s="241">
        <v>0</v>
      </c>
      <c r="T359" s="242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43" t="s">
        <v>147</v>
      </c>
      <c r="AT359" s="243" t="s">
        <v>142</v>
      </c>
      <c r="AU359" s="243" t="s">
        <v>86</v>
      </c>
      <c r="AY359" s="14" t="s">
        <v>139</v>
      </c>
      <c r="BE359" s="244">
        <f>IF(N359="základní",J359,0)</f>
        <v>0</v>
      </c>
      <c r="BF359" s="244">
        <f>IF(N359="snížená",J359,0)</f>
        <v>0</v>
      </c>
      <c r="BG359" s="244">
        <f>IF(N359="zákl. přenesená",J359,0)</f>
        <v>0</v>
      </c>
      <c r="BH359" s="244">
        <f>IF(N359="sníž. přenesená",J359,0)</f>
        <v>0</v>
      </c>
      <c r="BI359" s="244">
        <f>IF(N359="nulová",J359,0)</f>
        <v>0</v>
      </c>
      <c r="BJ359" s="14" t="s">
        <v>84</v>
      </c>
      <c r="BK359" s="244">
        <f>ROUND(I359*H359,2)</f>
        <v>0</v>
      </c>
      <c r="BL359" s="14" t="s">
        <v>147</v>
      </c>
      <c r="BM359" s="243" t="s">
        <v>1296</v>
      </c>
    </row>
    <row r="360" s="2" customFormat="1" ht="24" customHeight="1">
      <c r="A360" s="35"/>
      <c r="B360" s="36"/>
      <c r="C360" s="232" t="s">
        <v>1297</v>
      </c>
      <c r="D360" s="232" t="s">
        <v>142</v>
      </c>
      <c r="E360" s="233" t="s">
        <v>1298</v>
      </c>
      <c r="F360" s="234" t="s">
        <v>1299</v>
      </c>
      <c r="G360" s="235" t="s">
        <v>145</v>
      </c>
      <c r="H360" s="236">
        <v>58</v>
      </c>
      <c r="I360" s="237"/>
      <c r="J360" s="238">
        <f>ROUND(I360*H360,2)</f>
        <v>0</v>
      </c>
      <c r="K360" s="234" t="s">
        <v>146</v>
      </c>
      <c r="L360" s="41"/>
      <c r="M360" s="239" t="s">
        <v>1</v>
      </c>
      <c r="N360" s="240" t="s">
        <v>41</v>
      </c>
      <c r="O360" s="88"/>
      <c r="P360" s="241">
        <f>O360*H360</f>
        <v>0</v>
      </c>
      <c r="Q360" s="241">
        <v>3.0000000000000001E-05</v>
      </c>
      <c r="R360" s="241">
        <f>Q360*H360</f>
        <v>0.00174</v>
      </c>
      <c r="S360" s="241">
        <v>0</v>
      </c>
      <c r="T360" s="242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43" t="s">
        <v>147</v>
      </c>
      <c r="AT360" s="243" t="s">
        <v>142</v>
      </c>
      <c r="AU360" s="243" t="s">
        <v>86</v>
      </c>
      <c r="AY360" s="14" t="s">
        <v>139</v>
      </c>
      <c r="BE360" s="244">
        <f>IF(N360="základní",J360,0)</f>
        <v>0</v>
      </c>
      <c r="BF360" s="244">
        <f>IF(N360="snížená",J360,0)</f>
        <v>0</v>
      </c>
      <c r="BG360" s="244">
        <f>IF(N360="zákl. přenesená",J360,0)</f>
        <v>0</v>
      </c>
      <c r="BH360" s="244">
        <f>IF(N360="sníž. přenesená",J360,0)</f>
        <v>0</v>
      </c>
      <c r="BI360" s="244">
        <f>IF(N360="nulová",J360,0)</f>
        <v>0</v>
      </c>
      <c r="BJ360" s="14" t="s">
        <v>84</v>
      </c>
      <c r="BK360" s="244">
        <f>ROUND(I360*H360,2)</f>
        <v>0</v>
      </c>
      <c r="BL360" s="14" t="s">
        <v>147</v>
      </c>
      <c r="BM360" s="243" t="s">
        <v>1300</v>
      </c>
    </row>
    <row r="361" s="2" customFormat="1" ht="24" customHeight="1">
      <c r="A361" s="35"/>
      <c r="B361" s="36"/>
      <c r="C361" s="232" t="s">
        <v>1301</v>
      </c>
      <c r="D361" s="232" t="s">
        <v>142</v>
      </c>
      <c r="E361" s="233" t="s">
        <v>1302</v>
      </c>
      <c r="F361" s="234" t="s">
        <v>1303</v>
      </c>
      <c r="G361" s="235" t="s">
        <v>145</v>
      </c>
      <c r="H361" s="236">
        <v>58</v>
      </c>
      <c r="I361" s="237"/>
      <c r="J361" s="238">
        <f>ROUND(I361*H361,2)</f>
        <v>0</v>
      </c>
      <c r="K361" s="234" t="s">
        <v>146</v>
      </c>
      <c r="L361" s="41"/>
      <c r="M361" s="239" t="s">
        <v>1</v>
      </c>
      <c r="N361" s="240" t="s">
        <v>41</v>
      </c>
      <c r="O361" s="88"/>
      <c r="P361" s="241">
        <f>O361*H361</f>
        <v>0</v>
      </c>
      <c r="Q361" s="241">
        <v>6.0000000000000002E-05</v>
      </c>
      <c r="R361" s="241">
        <f>Q361*H361</f>
        <v>0.00348</v>
      </c>
      <c r="S361" s="241">
        <v>0</v>
      </c>
      <c r="T361" s="242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43" t="s">
        <v>147</v>
      </c>
      <c r="AT361" s="243" t="s">
        <v>142</v>
      </c>
      <c r="AU361" s="243" t="s">
        <v>86</v>
      </c>
      <c r="AY361" s="14" t="s">
        <v>139</v>
      </c>
      <c r="BE361" s="244">
        <f>IF(N361="základní",J361,0)</f>
        <v>0</v>
      </c>
      <c r="BF361" s="244">
        <f>IF(N361="snížená",J361,0)</f>
        <v>0</v>
      </c>
      <c r="BG361" s="244">
        <f>IF(N361="zákl. přenesená",J361,0)</f>
        <v>0</v>
      </c>
      <c r="BH361" s="244">
        <f>IF(N361="sníž. přenesená",J361,0)</f>
        <v>0</v>
      </c>
      <c r="BI361" s="244">
        <f>IF(N361="nulová",J361,0)</f>
        <v>0</v>
      </c>
      <c r="BJ361" s="14" t="s">
        <v>84</v>
      </c>
      <c r="BK361" s="244">
        <f>ROUND(I361*H361,2)</f>
        <v>0</v>
      </c>
      <c r="BL361" s="14" t="s">
        <v>147</v>
      </c>
      <c r="BM361" s="243" t="s">
        <v>1304</v>
      </c>
    </row>
    <row r="362" s="2" customFormat="1" ht="24" customHeight="1">
      <c r="A362" s="35"/>
      <c r="B362" s="36"/>
      <c r="C362" s="232" t="s">
        <v>1305</v>
      </c>
      <c r="D362" s="232" t="s">
        <v>142</v>
      </c>
      <c r="E362" s="233" t="s">
        <v>1306</v>
      </c>
      <c r="F362" s="234" t="s">
        <v>1307</v>
      </c>
      <c r="G362" s="235" t="s">
        <v>145</v>
      </c>
      <c r="H362" s="236">
        <v>60</v>
      </c>
      <c r="I362" s="237"/>
      <c r="J362" s="238">
        <f>ROUND(I362*H362,2)</f>
        <v>0</v>
      </c>
      <c r="K362" s="234" t="s">
        <v>146</v>
      </c>
      <c r="L362" s="41"/>
      <c r="M362" s="239" t="s">
        <v>1</v>
      </c>
      <c r="N362" s="240" t="s">
        <v>41</v>
      </c>
      <c r="O362" s="88"/>
      <c r="P362" s="241">
        <f>O362*H362</f>
        <v>0</v>
      </c>
      <c r="Q362" s="241">
        <v>8.0000000000000007E-05</v>
      </c>
      <c r="R362" s="241">
        <f>Q362*H362</f>
        <v>0.0048000000000000004</v>
      </c>
      <c r="S362" s="241">
        <v>0</v>
      </c>
      <c r="T362" s="242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43" t="s">
        <v>147</v>
      </c>
      <c r="AT362" s="243" t="s">
        <v>142</v>
      </c>
      <c r="AU362" s="243" t="s">
        <v>86</v>
      </c>
      <c r="AY362" s="14" t="s">
        <v>139</v>
      </c>
      <c r="BE362" s="244">
        <f>IF(N362="základní",J362,0)</f>
        <v>0</v>
      </c>
      <c r="BF362" s="244">
        <f>IF(N362="snížená",J362,0)</f>
        <v>0</v>
      </c>
      <c r="BG362" s="244">
        <f>IF(N362="zákl. přenesená",J362,0)</f>
        <v>0</v>
      </c>
      <c r="BH362" s="244">
        <f>IF(N362="sníž. přenesená",J362,0)</f>
        <v>0</v>
      </c>
      <c r="BI362" s="244">
        <f>IF(N362="nulová",J362,0)</f>
        <v>0</v>
      </c>
      <c r="BJ362" s="14" t="s">
        <v>84</v>
      </c>
      <c r="BK362" s="244">
        <f>ROUND(I362*H362,2)</f>
        <v>0</v>
      </c>
      <c r="BL362" s="14" t="s">
        <v>147</v>
      </c>
      <c r="BM362" s="243" t="s">
        <v>1308</v>
      </c>
    </row>
    <row r="363" s="12" customFormat="1" ht="22.8" customHeight="1">
      <c r="A363" s="12"/>
      <c r="B363" s="216"/>
      <c r="C363" s="217"/>
      <c r="D363" s="218" t="s">
        <v>75</v>
      </c>
      <c r="E363" s="230" t="s">
        <v>314</v>
      </c>
      <c r="F363" s="230" t="s">
        <v>1309</v>
      </c>
      <c r="G363" s="217"/>
      <c r="H363" s="217"/>
      <c r="I363" s="220"/>
      <c r="J363" s="231">
        <f>BK363</f>
        <v>0</v>
      </c>
      <c r="K363" s="217"/>
      <c r="L363" s="222"/>
      <c r="M363" s="223"/>
      <c r="N363" s="224"/>
      <c r="O363" s="224"/>
      <c r="P363" s="225">
        <f>SUM(P364:P369)</f>
        <v>0</v>
      </c>
      <c r="Q363" s="224"/>
      <c r="R363" s="225">
        <f>SUM(R364:R369)</f>
        <v>0</v>
      </c>
      <c r="S363" s="224"/>
      <c r="T363" s="226">
        <f>SUM(T364:T369)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27" t="s">
        <v>84</v>
      </c>
      <c r="AT363" s="228" t="s">
        <v>75</v>
      </c>
      <c r="AU363" s="228" t="s">
        <v>84</v>
      </c>
      <c r="AY363" s="227" t="s">
        <v>139</v>
      </c>
      <c r="BK363" s="229">
        <f>SUM(BK364:BK369)</f>
        <v>0</v>
      </c>
    </row>
    <row r="364" s="2" customFormat="1" ht="16.5" customHeight="1">
      <c r="A364" s="35"/>
      <c r="B364" s="36"/>
      <c r="C364" s="232" t="s">
        <v>1310</v>
      </c>
      <c r="D364" s="232" t="s">
        <v>142</v>
      </c>
      <c r="E364" s="233" t="s">
        <v>498</v>
      </c>
      <c r="F364" s="234" t="s">
        <v>318</v>
      </c>
      <c r="G364" s="235" t="s">
        <v>319</v>
      </c>
      <c r="H364" s="236">
        <v>24</v>
      </c>
      <c r="I364" s="237"/>
      <c r="J364" s="238">
        <f>ROUND(I364*H364,2)</f>
        <v>0</v>
      </c>
      <c r="K364" s="234" t="s">
        <v>1</v>
      </c>
      <c r="L364" s="41"/>
      <c r="M364" s="239" t="s">
        <v>1</v>
      </c>
      <c r="N364" s="240" t="s">
        <v>41</v>
      </c>
      <c r="O364" s="88"/>
      <c r="P364" s="241">
        <f>O364*H364</f>
        <v>0</v>
      </c>
      <c r="Q364" s="241">
        <v>0</v>
      </c>
      <c r="R364" s="241">
        <f>Q364*H364</f>
        <v>0</v>
      </c>
      <c r="S364" s="241">
        <v>0</v>
      </c>
      <c r="T364" s="242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43" t="s">
        <v>818</v>
      </c>
      <c r="AT364" s="243" t="s">
        <v>142</v>
      </c>
      <c r="AU364" s="243" t="s">
        <v>86</v>
      </c>
      <c r="AY364" s="14" t="s">
        <v>139</v>
      </c>
      <c r="BE364" s="244">
        <f>IF(N364="základní",J364,0)</f>
        <v>0</v>
      </c>
      <c r="BF364" s="244">
        <f>IF(N364="snížená",J364,0)</f>
        <v>0</v>
      </c>
      <c r="BG364" s="244">
        <f>IF(N364="zákl. přenesená",J364,0)</f>
        <v>0</v>
      </c>
      <c r="BH364" s="244">
        <f>IF(N364="sníž. přenesená",J364,0)</f>
        <v>0</v>
      </c>
      <c r="BI364" s="244">
        <f>IF(N364="nulová",J364,0)</f>
        <v>0</v>
      </c>
      <c r="BJ364" s="14" t="s">
        <v>84</v>
      </c>
      <c r="BK364" s="244">
        <f>ROUND(I364*H364,2)</f>
        <v>0</v>
      </c>
      <c r="BL364" s="14" t="s">
        <v>818</v>
      </c>
      <c r="BM364" s="243" t="s">
        <v>1311</v>
      </c>
    </row>
    <row r="365" s="2" customFormat="1" ht="16.5" customHeight="1">
      <c r="A365" s="35"/>
      <c r="B365" s="36"/>
      <c r="C365" s="232" t="s">
        <v>1312</v>
      </c>
      <c r="D365" s="232" t="s">
        <v>142</v>
      </c>
      <c r="E365" s="233" t="s">
        <v>1313</v>
      </c>
      <c r="F365" s="234" t="s">
        <v>1314</v>
      </c>
      <c r="G365" s="235" t="s">
        <v>319</v>
      </c>
      <c r="H365" s="236">
        <v>72</v>
      </c>
      <c r="I365" s="237"/>
      <c r="J365" s="238">
        <f>ROUND(I365*H365,2)</f>
        <v>0</v>
      </c>
      <c r="K365" s="234" t="s">
        <v>1</v>
      </c>
      <c r="L365" s="41"/>
      <c r="M365" s="239" t="s">
        <v>1</v>
      </c>
      <c r="N365" s="240" t="s">
        <v>41</v>
      </c>
      <c r="O365" s="88"/>
      <c r="P365" s="241">
        <f>O365*H365</f>
        <v>0</v>
      </c>
      <c r="Q365" s="241">
        <v>0</v>
      </c>
      <c r="R365" s="241">
        <f>Q365*H365</f>
        <v>0</v>
      </c>
      <c r="S365" s="241">
        <v>0</v>
      </c>
      <c r="T365" s="242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43" t="s">
        <v>818</v>
      </c>
      <c r="AT365" s="243" t="s">
        <v>142</v>
      </c>
      <c r="AU365" s="243" t="s">
        <v>86</v>
      </c>
      <c r="AY365" s="14" t="s">
        <v>139</v>
      </c>
      <c r="BE365" s="244">
        <f>IF(N365="základní",J365,0)</f>
        <v>0</v>
      </c>
      <c r="BF365" s="244">
        <f>IF(N365="snížená",J365,0)</f>
        <v>0</v>
      </c>
      <c r="BG365" s="244">
        <f>IF(N365="zákl. přenesená",J365,0)</f>
        <v>0</v>
      </c>
      <c r="BH365" s="244">
        <f>IF(N365="sníž. přenesená",J365,0)</f>
        <v>0</v>
      </c>
      <c r="BI365" s="244">
        <f>IF(N365="nulová",J365,0)</f>
        <v>0</v>
      </c>
      <c r="BJ365" s="14" t="s">
        <v>84</v>
      </c>
      <c r="BK365" s="244">
        <f>ROUND(I365*H365,2)</f>
        <v>0</v>
      </c>
      <c r="BL365" s="14" t="s">
        <v>818</v>
      </c>
      <c r="BM365" s="243" t="s">
        <v>1315</v>
      </c>
    </row>
    <row r="366" s="2" customFormat="1" ht="16.5" customHeight="1">
      <c r="A366" s="35"/>
      <c r="B366" s="36"/>
      <c r="C366" s="257" t="s">
        <v>1316</v>
      </c>
      <c r="D366" s="257" t="s">
        <v>512</v>
      </c>
      <c r="E366" s="258" t="s">
        <v>1317</v>
      </c>
      <c r="F366" s="259" t="s">
        <v>1318</v>
      </c>
      <c r="G366" s="260" t="s">
        <v>239</v>
      </c>
      <c r="H366" s="261">
        <v>1</v>
      </c>
      <c r="I366" s="262"/>
      <c r="J366" s="263">
        <f>ROUND(I366*H366,2)</f>
        <v>0</v>
      </c>
      <c r="K366" s="259" t="s">
        <v>1</v>
      </c>
      <c r="L366" s="264"/>
      <c r="M366" s="265" t="s">
        <v>1</v>
      </c>
      <c r="N366" s="266" t="s">
        <v>41</v>
      </c>
      <c r="O366" s="88"/>
      <c r="P366" s="241">
        <f>O366*H366</f>
        <v>0</v>
      </c>
      <c r="Q366" s="241">
        <v>0</v>
      </c>
      <c r="R366" s="241">
        <f>Q366*H366</f>
        <v>0</v>
      </c>
      <c r="S366" s="241">
        <v>0</v>
      </c>
      <c r="T366" s="242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43" t="s">
        <v>1319</v>
      </c>
      <c r="AT366" s="243" t="s">
        <v>512</v>
      </c>
      <c r="AU366" s="243" t="s">
        <v>86</v>
      </c>
      <c r="AY366" s="14" t="s">
        <v>139</v>
      </c>
      <c r="BE366" s="244">
        <f>IF(N366="základní",J366,0)</f>
        <v>0</v>
      </c>
      <c r="BF366" s="244">
        <f>IF(N366="snížená",J366,0)</f>
        <v>0</v>
      </c>
      <c r="BG366" s="244">
        <f>IF(N366="zákl. přenesená",J366,0)</f>
        <v>0</v>
      </c>
      <c r="BH366" s="244">
        <f>IF(N366="sníž. přenesená",J366,0)</f>
        <v>0</v>
      </c>
      <c r="BI366" s="244">
        <f>IF(N366="nulová",J366,0)</f>
        <v>0</v>
      </c>
      <c r="BJ366" s="14" t="s">
        <v>84</v>
      </c>
      <c r="BK366" s="244">
        <f>ROUND(I366*H366,2)</f>
        <v>0</v>
      </c>
      <c r="BL366" s="14" t="s">
        <v>1319</v>
      </c>
      <c r="BM366" s="243" t="s">
        <v>1320</v>
      </c>
    </row>
    <row r="367" s="2" customFormat="1" ht="16.5" customHeight="1">
      <c r="A367" s="35"/>
      <c r="B367" s="36"/>
      <c r="C367" s="257" t="s">
        <v>1321</v>
      </c>
      <c r="D367" s="257" t="s">
        <v>512</v>
      </c>
      <c r="E367" s="258" t="s">
        <v>1322</v>
      </c>
      <c r="F367" s="259" t="s">
        <v>1323</v>
      </c>
      <c r="G367" s="260" t="s">
        <v>239</v>
      </c>
      <c r="H367" s="261">
        <v>1</v>
      </c>
      <c r="I367" s="262"/>
      <c r="J367" s="263">
        <f>ROUND(I367*H367,2)</f>
        <v>0</v>
      </c>
      <c r="K367" s="259" t="s">
        <v>1</v>
      </c>
      <c r="L367" s="264"/>
      <c r="M367" s="265" t="s">
        <v>1</v>
      </c>
      <c r="N367" s="266" t="s">
        <v>41</v>
      </c>
      <c r="O367" s="88"/>
      <c r="P367" s="241">
        <f>O367*H367</f>
        <v>0</v>
      </c>
      <c r="Q367" s="241">
        <v>0</v>
      </c>
      <c r="R367" s="241">
        <f>Q367*H367</f>
        <v>0</v>
      </c>
      <c r="S367" s="241">
        <v>0</v>
      </c>
      <c r="T367" s="242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43" t="s">
        <v>1319</v>
      </c>
      <c r="AT367" s="243" t="s">
        <v>512</v>
      </c>
      <c r="AU367" s="243" t="s">
        <v>86</v>
      </c>
      <c r="AY367" s="14" t="s">
        <v>139</v>
      </c>
      <c r="BE367" s="244">
        <f>IF(N367="základní",J367,0)</f>
        <v>0</v>
      </c>
      <c r="BF367" s="244">
        <f>IF(N367="snížená",J367,0)</f>
        <v>0</v>
      </c>
      <c r="BG367" s="244">
        <f>IF(N367="zákl. přenesená",J367,0)</f>
        <v>0</v>
      </c>
      <c r="BH367" s="244">
        <f>IF(N367="sníž. přenesená",J367,0)</f>
        <v>0</v>
      </c>
      <c r="BI367" s="244">
        <f>IF(N367="nulová",J367,0)</f>
        <v>0</v>
      </c>
      <c r="BJ367" s="14" t="s">
        <v>84</v>
      </c>
      <c r="BK367" s="244">
        <f>ROUND(I367*H367,2)</f>
        <v>0</v>
      </c>
      <c r="BL367" s="14" t="s">
        <v>1319</v>
      </c>
      <c r="BM367" s="243" t="s">
        <v>1324</v>
      </c>
    </row>
    <row r="368" s="2" customFormat="1" ht="16.5" customHeight="1">
      <c r="A368" s="35"/>
      <c r="B368" s="36"/>
      <c r="C368" s="257" t="s">
        <v>1325</v>
      </c>
      <c r="D368" s="257" t="s">
        <v>512</v>
      </c>
      <c r="E368" s="258" t="s">
        <v>1326</v>
      </c>
      <c r="F368" s="259" t="s">
        <v>1327</v>
      </c>
      <c r="G368" s="260" t="s">
        <v>239</v>
      </c>
      <c r="H368" s="261">
        <v>1</v>
      </c>
      <c r="I368" s="262"/>
      <c r="J368" s="263">
        <f>ROUND(I368*H368,2)</f>
        <v>0</v>
      </c>
      <c r="K368" s="259" t="s">
        <v>1</v>
      </c>
      <c r="L368" s="264"/>
      <c r="M368" s="265" t="s">
        <v>1</v>
      </c>
      <c r="N368" s="266" t="s">
        <v>41</v>
      </c>
      <c r="O368" s="88"/>
      <c r="P368" s="241">
        <f>O368*H368</f>
        <v>0</v>
      </c>
      <c r="Q368" s="241">
        <v>0</v>
      </c>
      <c r="R368" s="241">
        <f>Q368*H368</f>
        <v>0</v>
      </c>
      <c r="S368" s="241">
        <v>0</v>
      </c>
      <c r="T368" s="242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43" t="s">
        <v>1319</v>
      </c>
      <c r="AT368" s="243" t="s">
        <v>512</v>
      </c>
      <c r="AU368" s="243" t="s">
        <v>86</v>
      </c>
      <c r="AY368" s="14" t="s">
        <v>139</v>
      </c>
      <c r="BE368" s="244">
        <f>IF(N368="základní",J368,0)</f>
        <v>0</v>
      </c>
      <c r="BF368" s="244">
        <f>IF(N368="snížená",J368,0)</f>
        <v>0</v>
      </c>
      <c r="BG368" s="244">
        <f>IF(N368="zákl. přenesená",J368,0)</f>
        <v>0</v>
      </c>
      <c r="BH368" s="244">
        <f>IF(N368="sníž. přenesená",J368,0)</f>
        <v>0</v>
      </c>
      <c r="BI368" s="244">
        <f>IF(N368="nulová",J368,0)</f>
        <v>0</v>
      </c>
      <c r="BJ368" s="14" t="s">
        <v>84</v>
      </c>
      <c r="BK368" s="244">
        <f>ROUND(I368*H368,2)</f>
        <v>0</v>
      </c>
      <c r="BL368" s="14" t="s">
        <v>1319</v>
      </c>
      <c r="BM368" s="243" t="s">
        <v>1328</v>
      </c>
    </row>
    <row r="369" s="2" customFormat="1" ht="16.5" customHeight="1">
      <c r="A369" s="35"/>
      <c r="B369" s="36"/>
      <c r="C369" s="232" t="s">
        <v>1329</v>
      </c>
      <c r="D369" s="232" t="s">
        <v>142</v>
      </c>
      <c r="E369" s="233" t="s">
        <v>1330</v>
      </c>
      <c r="F369" s="234" t="s">
        <v>1331</v>
      </c>
      <c r="G369" s="235" t="s">
        <v>319</v>
      </c>
      <c r="H369" s="236">
        <v>24</v>
      </c>
      <c r="I369" s="237"/>
      <c r="J369" s="238">
        <f>ROUND(I369*H369,2)</f>
        <v>0</v>
      </c>
      <c r="K369" s="234" t="s">
        <v>1</v>
      </c>
      <c r="L369" s="41"/>
      <c r="M369" s="253" t="s">
        <v>1</v>
      </c>
      <c r="N369" s="254" t="s">
        <v>41</v>
      </c>
      <c r="O369" s="249"/>
      <c r="P369" s="255">
        <f>O369*H369</f>
        <v>0</v>
      </c>
      <c r="Q369" s="255">
        <v>0</v>
      </c>
      <c r="R369" s="255">
        <f>Q369*H369</f>
        <v>0</v>
      </c>
      <c r="S369" s="255">
        <v>0</v>
      </c>
      <c r="T369" s="256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43" t="s">
        <v>147</v>
      </c>
      <c r="AT369" s="243" t="s">
        <v>142</v>
      </c>
      <c r="AU369" s="243" t="s">
        <v>86</v>
      </c>
      <c r="AY369" s="14" t="s">
        <v>139</v>
      </c>
      <c r="BE369" s="244">
        <f>IF(N369="základní",J369,0)</f>
        <v>0</v>
      </c>
      <c r="BF369" s="244">
        <f>IF(N369="snížená",J369,0)</f>
        <v>0</v>
      </c>
      <c r="BG369" s="244">
        <f>IF(N369="zákl. přenesená",J369,0)</f>
        <v>0</v>
      </c>
      <c r="BH369" s="244">
        <f>IF(N369="sníž. přenesená",J369,0)</f>
        <v>0</v>
      </c>
      <c r="BI369" s="244">
        <f>IF(N369="nulová",J369,0)</f>
        <v>0</v>
      </c>
      <c r="BJ369" s="14" t="s">
        <v>84</v>
      </c>
      <c r="BK369" s="244">
        <f>ROUND(I369*H369,2)</f>
        <v>0</v>
      </c>
      <c r="BL369" s="14" t="s">
        <v>147</v>
      </c>
      <c r="BM369" s="243" t="s">
        <v>1332</v>
      </c>
    </row>
    <row r="370" s="2" customFormat="1" ht="6.96" customHeight="1">
      <c r="A370" s="35"/>
      <c r="B370" s="63"/>
      <c r="C370" s="64"/>
      <c r="D370" s="64"/>
      <c r="E370" s="64"/>
      <c r="F370" s="64"/>
      <c r="G370" s="64"/>
      <c r="H370" s="64"/>
      <c r="I370" s="180"/>
      <c r="J370" s="64"/>
      <c r="K370" s="64"/>
      <c r="L370" s="41"/>
      <c r="M370" s="35"/>
      <c r="O370" s="35"/>
      <c r="P370" s="35"/>
      <c r="Q370" s="35"/>
      <c r="R370" s="35"/>
      <c r="S370" s="35"/>
      <c r="T370" s="35"/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</row>
  </sheetData>
  <sheetProtection sheet="1" autoFilter="0" formatColumns="0" formatRows="0" objects="1" scenarios="1" spinCount="100000" saltValue="rfRkG4+r00YBK5Tb9WNVOPdbTCx6KujbGesHyjinlxTyQugtldIG+NXnFUAY0xrsM0ediOuHRoqYwkcPzHoSQQ==" hashValue="EhLcjUzUUXuyPDN99hWoOkEd04+83GzeGaw7nkswZpj3xraXkX4Kk3dwgUnGEs7xNSULd4dzhqxMg7Wp/cKNwg==" algorithmName="SHA-512" password="CC35"/>
  <autoFilter ref="C128:K369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3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96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86</v>
      </c>
    </row>
    <row r="4" s="1" customFormat="1" ht="24.96" customHeight="1">
      <c r="B4" s="17"/>
      <c r="D4" s="137" t="s">
        <v>105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25.5" customHeight="1">
      <c r="B7" s="17"/>
      <c r="E7" s="140" t="str">
        <f>'Rekapitulace stavby'!K6</f>
        <v>Gymnázium Blansko - rekonstrukce, rozvodů teplé a studené vody, odpadů,topné soustavy a kotelny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106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27" customHeight="1">
      <c r="A9" s="35"/>
      <c r="B9" s="41"/>
      <c r="C9" s="35"/>
      <c r="D9" s="35"/>
      <c r="E9" s="142" t="s">
        <v>1333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24. 9. 2019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21</v>
      </c>
      <c r="F15" s="35"/>
      <c r="G15" s="35"/>
      <c r="H15" s="35"/>
      <c r="I15" s="144" t="s">
        <v>26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27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29</v>
      </c>
      <c r="E20" s="35"/>
      <c r="F20" s="35"/>
      <c r="G20" s="35"/>
      <c r="H20" s="35"/>
      <c r="I20" s="144" t="s">
        <v>25</v>
      </c>
      <c r="J20" s="143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30</v>
      </c>
      <c r="F21" s="35"/>
      <c r="G21" s="35"/>
      <c r="H21" s="35"/>
      <c r="I21" s="144" t="s">
        <v>26</v>
      </c>
      <c r="J21" s="143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32</v>
      </c>
      <c r="E23" s="35"/>
      <c r="F23" s="35"/>
      <c r="G23" s="35"/>
      <c r="H23" s="35"/>
      <c r="I23" s="144" t="s">
        <v>25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33</v>
      </c>
      <c r="F24" s="35"/>
      <c r="G24" s="35"/>
      <c r="H24" s="35"/>
      <c r="I24" s="144" t="s">
        <v>26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34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1334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36</v>
      </c>
      <c r="E30" s="35"/>
      <c r="F30" s="35"/>
      <c r="G30" s="35"/>
      <c r="H30" s="35"/>
      <c r="I30" s="141"/>
      <c r="J30" s="154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38</v>
      </c>
      <c r="G32" s="35"/>
      <c r="H32" s="35"/>
      <c r="I32" s="156" t="s">
        <v>37</v>
      </c>
      <c r="J32" s="155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40</v>
      </c>
      <c r="E33" s="139" t="s">
        <v>41</v>
      </c>
      <c r="F33" s="158">
        <f>ROUND((SUM(BE125:BE251)),  2)</f>
        <v>0</v>
      </c>
      <c r="G33" s="35"/>
      <c r="H33" s="35"/>
      <c r="I33" s="159">
        <v>0.20999999999999999</v>
      </c>
      <c r="J33" s="158">
        <f>ROUND(((SUM(BE125:BE251))*I33),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42</v>
      </c>
      <c r="F34" s="158">
        <f>ROUND((SUM(BF125:BF251)),  2)</f>
        <v>0</v>
      </c>
      <c r="G34" s="35"/>
      <c r="H34" s="35"/>
      <c r="I34" s="159">
        <v>0.14999999999999999</v>
      </c>
      <c r="J34" s="158">
        <f>ROUND(((SUM(BF125:BF251))*I34),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43</v>
      </c>
      <c r="F35" s="158">
        <f>ROUND((SUM(BG125:BG251)),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44</v>
      </c>
      <c r="F36" s="158">
        <f>ROUND((SUM(BH125:BH251)),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8">
        <f>ROUND((SUM(BI125:BI251)),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46</v>
      </c>
      <c r="E39" s="162"/>
      <c r="F39" s="162"/>
      <c r="G39" s="163" t="s">
        <v>47</v>
      </c>
      <c r="H39" s="164" t="s">
        <v>48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49</v>
      </c>
      <c r="E50" s="169"/>
      <c r="F50" s="169"/>
      <c r="G50" s="168" t="s">
        <v>50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51</v>
      </c>
      <c r="E61" s="172"/>
      <c r="F61" s="173" t="s">
        <v>52</v>
      </c>
      <c r="G61" s="171" t="s">
        <v>51</v>
      </c>
      <c r="H61" s="172"/>
      <c r="I61" s="174"/>
      <c r="J61" s="175" t="s">
        <v>52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53</v>
      </c>
      <c r="E65" s="176"/>
      <c r="F65" s="176"/>
      <c r="G65" s="168" t="s">
        <v>54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51</v>
      </c>
      <c r="E76" s="172"/>
      <c r="F76" s="173" t="s">
        <v>52</v>
      </c>
      <c r="G76" s="171" t="s">
        <v>51</v>
      </c>
      <c r="H76" s="172"/>
      <c r="I76" s="174"/>
      <c r="J76" s="175" t="s">
        <v>52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109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5.5" customHeight="1">
      <c r="A85" s="35"/>
      <c r="B85" s="36"/>
      <c r="C85" s="37"/>
      <c r="D85" s="37"/>
      <c r="E85" s="184" t="str">
        <f>E7</f>
        <v>Gymnázium Blansko - rekonstrukce, rozvodů teplé a studené vody, odpadů,topné soustavy a kotelny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27" customHeight="1">
      <c r="A87" s="35"/>
      <c r="B87" s="36"/>
      <c r="C87" s="37"/>
      <c r="D87" s="37"/>
      <c r="E87" s="73" t="str">
        <f>E9</f>
        <v xml:space="preserve">160519_M_UT-SO02 - Gymnázium Blansko - rekonstrukce rozvodů teplé a studené vody, odpadů, topné soustavy a kotelny 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Gymnázium Blansko, příspěvková organizace,Seifert </v>
      </c>
      <c r="G89" s="37"/>
      <c r="H89" s="37"/>
      <c r="I89" s="144" t="s">
        <v>22</v>
      </c>
      <c r="J89" s="76" t="str">
        <f>IF(J12="","",J12)</f>
        <v>24. 9. 2019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7.9" customHeight="1">
      <c r="A91" s="35"/>
      <c r="B91" s="36"/>
      <c r="C91" s="29" t="s">
        <v>24</v>
      </c>
      <c r="D91" s="37"/>
      <c r="E91" s="37"/>
      <c r="F91" s="24" t="str">
        <f>E15</f>
        <v xml:space="preserve">Gymnázium Blansko, příspěvková organizace,Seifert </v>
      </c>
      <c r="G91" s="37"/>
      <c r="H91" s="37"/>
      <c r="I91" s="144" t="s">
        <v>29</v>
      </c>
      <c r="J91" s="33" t="str">
        <f>E21</f>
        <v>V-PROJEKT Prostějov, v.o.s.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144" t="s">
        <v>32</v>
      </c>
      <c r="J92" s="33" t="str">
        <f>E24</f>
        <v>Jungmann Adam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110</v>
      </c>
      <c r="D94" s="186"/>
      <c r="E94" s="186"/>
      <c r="F94" s="186"/>
      <c r="G94" s="186"/>
      <c r="H94" s="186"/>
      <c r="I94" s="187"/>
      <c r="J94" s="188" t="s">
        <v>111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112</v>
      </c>
      <c r="D96" s="37"/>
      <c r="E96" s="37"/>
      <c r="F96" s="37"/>
      <c r="G96" s="37"/>
      <c r="H96" s="37"/>
      <c r="I96" s="141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113</v>
      </c>
    </row>
    <row r="97" s="9" customFormat="1" ht="24.96" customHeight="1">
      <c r="A97" s="9"/>
      <c r="B97" s="190"/>
      <c r="C97" s="191"/>
      <c r="D97" s="192" t="s">
        <v>114</v>
      </c>
      <c r="E97" s="193"/>
      <c r="F97" s="193"/>
      <c r="G97" s="193"/>
      <c r="H97" s="193"/>
      <c r="I97" s="194"/>
      <c r="J97" s="195">
        <f>J126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115</v>
      </c>
      <c r="E98" s="200"/>
      <c r="F98" s="200"/>
      <c r="G98" s="200"/>
      <c r="H98" s="200"/>
      <c r="I98" s="201"/>
      <c r="J98" s="202">
        <f>J127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116</v>
      </c>
      <c r="E99" s="200"/>
      <c r="F99" s="200"/>
      <c r="G99" s="200"/>
      <c r="H99" s="200"/>
      <c r="I99" s="201"/>
      <c r="J99" s="202">
        <f>J141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119</v>
      </c>
      <c r="E100" s="200"/>
      <c r="F100" s="200"/>
      <c r="G100" s="200"/>
      <c r="H100" s="200"/>
      <c r="I100" s="201"/>
      <c r="J100" s="202">
        <f>J172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505</v>
      </c>
      <c r="E101" s="200"/>
      <c r="F101" s="200"/>
      <c r="G101" s="200"/>
      <c r="H101" s="200"/>
      <c r="I101" s="201"/>
      <c r="J101" s="202">
        <f>J190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121</v>
      </c>
      <c r="E102" s="200"/>
      <c r="F102" s="200"/>
      <c r="G102" s="200"/>
      <c r="H102" s="200"/>
      <c r="I102" s="201"/>
      <c r="J102" s="202">
        <f>J204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98"/>
      <c r="D103" s="199" t="s">
        <v>506</v>
      </c>
      <c r="E103" s="200"/>
      <c r="F103" s="200"/>
      <c r="G103" s="200"/>
      <c r="H103" s="200"/>
      <c r="I103" s="201"/>
      <c r="J103" s="202">
        <f>J238</f>
        <v>0</v>
      </c>
      <c r="K103" s="198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98"/>
      <c r="D104" s="199" t="s">
        <v>507</v>
      </c>
      <c r="E104" s="200"/>
      <c r="F104" s="200"/>
      <c r="G104" s="200"/>
      <c r="H104" s="200"/>
      <c r="I104" s="201"/>
      <c r="J104" s="202">
        <f>J242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508</v>
      </c>
      <c r="E105" s="200"/>
      <c r="F105" s="200"/>
      <c r="G105" s="200"/>
      <c r="H105" s="200"/>
      <c r="I105" s="201"/>
      <c r="J105" s="202">
        <f>J248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14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180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183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125</v>
      </c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5.5" customHeight="1">
      <c r="A115" s="35"/>
      <c r="B115" s="36"/>
      <c r="C115" s="37"/>
      <c r="D115" s="37"/>
      <c r="E115" s="184" t="str">
        <f>E7</f>
        <v>Gymnázium Blansko - rekonstrukce, rozvodů teplé a studené vody, odpadů,topné soustavy a kotelny</v>
      </c>
      <c r="F115" s="29"/>
      <c r="G115" s="29"/>
      <c r="H115" s="29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106</v>
      </c>
      <c r="D116" s="37"/>
      <c r="E116" s="37"/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7" customHeight="1">
      <c r="A117" s="35"/>
      <c r="B117" s="36"/>
      <c r="C117" s="37"/>
      <c r="D117" s="37"/>
      <c r="E117" s="73" t="str">
        <f>E9</f>
        <v xml:space="preserve">160519_M_UT-SO02 - Gymnázium Blansko - rekonstrukce rozvodů teplé a studené vody, odpadů, topné soustavy a kotelny </v>
      </c>
      <c r="F117" s="37"/>
      <c r="G117" s="37"/>
      <c r="H117" s="37"/>
      <c r="I117" s="14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14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 xml:space="preserve">Gymnázium Blansko, příspěvková organizace,Seifert </v>
      </c>
      <c r="G119" s="37"/>
      <c r="H119" s="37"/>
      <c r="I119" s="144" t="s">
        <v>22</v>
      </c>
      <c r="J119" s="76" t="str">
        <f>IF(J12="","",J12)</f>
        <v>24. 9. 2019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14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27.9" customHeight="1">
      <c r="A121" s="35"/>
      <c r="B121" s="36"/>
      <c r="C121" s="29" t="s">
        <v>24</v>
      </c>
      <c r="D121" s="37"/>
      <c r="E121" s="37"/>
      <c r="F121" s="24" t="str">
        <f>E15</f>
        <v xml:space="preserve">Gymnázium Blansko, příspěvková organizace,Seifert </v>
      </c>
      <c r="G121" s="37"/>
      <c r="H121" s="37"/>
      <c r="I121" s="144" t="s">
        <v>29</v>
      </c>
      <c r="J121" s="33" t="str">
        <f>E21</f>
        <v>V-PROJEKT Prostějov, v.o.s.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27</v>
      </c>
      <c r="D122" s="37"/>
      <c r="E122" s="37"/>
      <c r="F122" s="24" t="str">
        <f>IF(E18="","",E18)</f>
        <v>Vyplň údaj</v>
      </c>
      <c r="G122" s="37"/>
      <c r="H122" s="37"/>
      <c r="I122" s="144" t="s">
        <v>32</v>
      </c>
      <c r="J122" s="33" t="str">
        <f>E24</f>
        <v>Jungmann Adam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141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204"/>
      <c r="B124" s="205"/>
      <c r="C124" s="206" t="s">
        <v>126</v>
      </c>
      <c r="D124" s="207" t="s">
        <v>61</v>
      </c>
      <c r="E124" s="207" t="s">
        <v>57</v>
      </c>
      <c r="F124" s="207" t="s">
        <v>58</v>
      </c>
      <c r="G124" s="207" t="s">
        <v>127</v>
      </c>
      <c r="H124" s="207" t="s">
        <v>128</v>
      </c>
      <c r="I124" s="208" t="s">
        <v>129</v>
      </c>
      <c r="J124" s="207" t="s">
        <v>111</v>
      </c>
      <c r="K124" s="209" t="s">
        <v>130</v>
      </c>
      <c r="L124" s="210"/>
      <c r="M124" s="97" t="s">
        <v>1</v>
      </c>
      <c r="N124" s="98" t="s">
        <v>40</v>
      </c>
      <c r="O124" s="98" t="s">
        <v>131</v>
      </c>
      <c r="P124" s="98" t="s">
        <v>132</v>
      </c>
      <c r="Q124" s="98" t="s">
        <v>133</v>
      </c>
      <c r="R124" s="98" t="s">
        <v>134</v>
      </c>
      <c r="S124" s="98" t="s">
        <v>135</v>
      </c>
      <c r="T124" s="99" t="s">
        <v>136</v>
      </c>
      <c r="U124" s="204"/>
      <c r="V124" s="204"/>
      <c r="W124" s="204"/>
      <c r="X124" s="204"/>
      <c r="Y124" s="204"/>
      <c r="Z124" s="204"/>
      <c r="AA124" s="204"/>
      <c r="AB124" s="204"/>
      <c r="AC124" s="204"/>
      <c r="AD124" s="204"/>
      <c r="AE124" s="204"/>
    </row>
    <row r="125" s="2" customFormat="1" ht="22.8" customHeight="1">
      <c r="A125" s="35"/>
      <c r="B125" s="36"/>
      <c r="C125" s="104" t="s">
        <v>137</v>
      </c>
      <c r="D125" s="37"/>
      <c r="E125" s="37"/>
      <c r="F125" s="37"/>
      <c r="G125" s="37"/>
      <c r="H125" s="37"/>
      <c r="I125" s="141"/>
      <c r="J125" s="211">
        <f>BK125</f>
        <v>0</v>
      </c>
      <c r="K125" s="37"/>
      <c r="L125" s="41"/>
      <c r="M125" s="100"/>
      <c r="N125" s="212"/>
      <c r="O125" s="101"/>
      <c r="P125" s="213">
        <f>P126</f>
        <v>0</v>
      </c>
      <c r="Q125" s="101"/>
      <c r="R125" s="213">
        <f>R126</f>
        <v>1.2927710000000001</v>
      </c>
      <c r="S125" s="101"/>
      <c r="T125" s="214">
        <f>T126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75</v>
      </c>
      <c r="AU125" s="14" t="s">
        <v>113</v>
      </c>
      <c r="BK125" s="215">
        <f>BK126</f>
        <v>0</v>
      </c>
    </row>
    <row r="126" s="12" customFormat="1" ht="25.92" customHeight="1">
      <c r="A126" s="12"/>
      <c r="B126" s="216"/>
      <c r="C126" s="217"/>
      <c r="D126" s="218" t="s">
        <v>75</v>
      </c>
      <c r="E126" s="219" t="s">
        <v>138</v>
      </c>
      <c r="F126" s="219" t="s">
        <v>138</v>
      </c>
      <c r="G126" s="217"/>
      <c r="H126" s="217"/>
      <c r="I126" s="220"/>
      <c r="J126" s="221">
        <f>BK126</f>
        <v>0</v>
      </c>
      <c r="K126" s="217"/>
      <c r="L126" s="222"/>
      <c r="M126" s="223"/>
      <c r="N126" s="224"/>
      <c r="O126" s="224"/>
      <c r="P126" s="225">
        <f>P127+P141+P172+P190+P204+P238+P242+P248</f>
        <v>0</v>
      </c>
      <c r="Q126" s="224"/>
      <c r="R126" s="225">
        <f>R127+R141+R172+R190+R204+R238+R242+R248</f>
        <v>1.2927710000000001</v>
      </c>
      <c r="S126" s="224"/>
      <c r="T126" s="226">
        <f>T127+T141+T172+T190+T204+T238+T242+T248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7" t="s">
        <v>86</v>
      </c>
      <c r="AT126" s="228" t="s">
        <v>75</v>
      </c>
      <c r="AU126" s="228" t="s">
        <v>76</v>
      </c>
      <c r="AY126" s="227" t="s">
        <v>139</v>
      </c>
      <c r="BK126" s="229">
        <f>BK127+BK141+BK172+BK190+BK204+BK238+BK242+BK248</f>
        <v>0</v>
      </c>
    </row>
    <row r="127" s="12" customFormat="1" ht="22.8" customHeight="1">
      <c r="A127" s="12"/>
      <c r="B127" s="216"/>
      <c r="C127" s="217"/>
      <c r="D127" s="218" t="s">
        <v>75</v>
      </c>
      <c r="E127" s="230" t="s">
        <v>140</v>
      </c>
      <c r="F127" s="230" t="s">
        <v>141</v>
      </c>
      <c r="G127" s="217"/>
      <c r="H127" s="217"/>
      <c r="I127" s="220"/>
      <c r="J127" s="231">
        <f>BK127</f>
        <v>0</v>
      </c>
      <c r="K127" s="217"/>
      <c r="L127" s="222"/>
      <c r="M127" s="223"/>
      <c r="N127" s="224"/>
      <c r="O127" s="224"/>
      <c r="P127" s="225">
        <f>SUM(P128:P140)</f>
        <v>0</v>
      </c>
      <c r="Q127" s="224"/>
      <c r="R127" s="225">
        <f>SUM(R128:R140)</f>
        <v>0.19041000000000002</v>
      </c>
      <c r="S127" s="224"/>
      <c r="T127" s="226">
        <f>SUM(T128:T140)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7" t="s">
        <v>86</v>
      </c>
      <c r="AT127" s="228" t="s">
        <v>75</v>
      </c>
      <c r="AU127" s="228" t="s">
        <v>84</v>
      </c>
      <c r="AY127" s="227" t="s">
        <v>139</v>
      </c>
      <c r="BK127" s="229">
        <f>SUM(BK128:BK140)</f>
        <v>0</v>
      </c>
    </row>
    <row r="128" s="2" customFormat="1" ht="24" customHeight="1">
      <c r="A128" s="35"/>
      <c r="B128" s="36"/>
      <c r="C128" s="257" t="s">
        <v>1335</v>
      </c>
      <c r="D128" s="257" t="s">
        <v>512</v>
      </c>
      <c r="E128" s="258" t="s">
        <v>534</v>
      </c>
      <c r="F128" s="259" t="s">
        <v>535</v>
      </c>
      <c r="G128" s="260" t="s">
        <v>145</v>
      </c>
      <c r="H128" s="261">
        <v>32</v>
      </c>
      <c r="I128" s="262"/>
      <c r="J128" s="263">
        <f>ROUND(I128*H128,2)</f>
        <v>0</v>
      </c>
      <c r="K128" s="259" t="s">
        <v>146</v>
      </c>
      <c r="L128" s="264"/>
      <c r="M128" s="265" t="s">
        <v>1</v>
      </c>
      <c r="N128" s="266" t="s">
        <v>41</v>
      </c>
      <c r="O128" s="88"/>
      <c r="P128" s="241">
        <f>O128*H128</f>
        <v>0</v>
      </c>
      <c r="Q128" s="241">
        <v>0.00077999999999999999</v>
      </c>
      <c r="R128" s="241">
        <f>Q128*H128</f>
        <v>0.02496</v>
      </c>
      <c r="S128" s="241">
        <v>0</v>
      </c>
      <c r="T128" s="24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3" t="s">
        <v>281</v>
      </c>
      <c r="AT128" s="243" t="s">
        <v>512</v>
      </c>
      <c r="AU128" s="243" t="s">
        <v>86</v>
      </c>
      <c r="AY128" s="14" t="s">
        <v>139</v>
      </c>
      <c r="BE128" s="244">
        <f>IF(N128="základní",J128,0)</f>
        <v>0</v>
      </c>
      <c r="BF128" s="244">
        <f>IF(N128="snížená",J128,0)</f>
        <v>0</v>
      </c>
      <c r="BG128" s="244">
        <f>IF(N128="zákl. přenesená",J128,0)</f>
        <v>0</v>
      </c>
      <c r="BH128" s="244">
        <f>IF(N128="sníž. přenesená",J128,0)</f>
        <v>0</v>
      </c>
      <c r="BI128" s="244">
        <f>IF(N128="nulová",J128,0)</f>
        <v>0</v>
      </c>
      <c r="BJ128" s="14" t="s">
        <v>84</v>
      </c>
      <c r="BK128" s="244">
        <f>ROUND(I128*H128,2)</f>
        <v>0</v>
      </c>
      <c r="BL128" s="14" t="s">
        <v>147</v>
      </c>
      <c r="BM128" s="243" t="s">
        <v>1336</v>
      </c>
    </row>
    <row r="129" s="2" customFormat="1" ht="24" customHeight="1">
      <c r="A129" s="35"/>
      <c r="B129" s="36"/>
      <c r="C129" s="257" t="s">
        <v>1054</v>
      </c>
      <c r="D129" s="257" t="s">
        <v>512</v>
      </c>
      <c r="E129" s="258" t="s">
        <v>1337</v>
      </c>
      <c r="F129" s="259" t="s">
        <v>1338</v>
      </c>
      <c r="G129" s="260" t="s">
        <v>145</v>
      </c>
      <c r="H129" s="261">
        <v>95</v>
      </c>
      <c r="I129" s="262"/>
      <c r="J129" s="263">
        <f>ROUND(I129*H129,2)</f>
        <v>0</v>
      </c>
      <c r="K129" s="259" t="s">
        <v>146</v>
      </c>
      <c r="L129" s="264"/>
      <c r="M129" s="265" t="s">
        <v>1</v>
      </c>
      <c r="N129" s="266" t="s">
        <v>41</v>
      </c>
      <c r="O129" s="88"/>
      <c r="P129" s="241">
        <f>O129*H129</f>
        <v>0</v>
      </c>
      <c r="Q129" s="241">
        <v>0.0011800000000000001</v>
      </c>
      <c r="R129" s="241">
        <f>Q129*H129</f>
        <v>0.11210000000000001</v>
      </c>
      <c r="S129" s="241">
        <v>0</v>
      </c>
      <c r="T129" s="24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3" t="s">
        <v>281</v>
      </c>
      <c r="AT129" s="243" t="s">
        <v>512</v>
      </c>
      <c r="AU129" s="243" t="s">
        <v>86</v>
      </c>
      <c r="AY129" s="14" t="s">
        <v>139</v>
      </c>
      <c r="BE129" s="244">
        <f>IF(N129="základní",J129,0)</f>
        <v>0</v>
      </c>
      <c r="BF129" s="244">
        <f>IF(N129="snížená",J129,0)</f>
        <v>0</v>
      </c>
      <c r="BG129" s="244">
        <f>IF(N129="zákl. přenesená",J129,0)</f>
        <v>0</v>
      </c>
      <c r="BH129" s="244">
        <f>IF(N129="sníž. přenesená",J129,0)</f>
        <v>0</v>
      </c>
      <c r="BI129" s="244">
        <f>IF(N129="nulová",J129,0)</f>
        <v>0</v>
      </c>
      <c r="BJ129" s="14" t="s">
        <v>84</v>
      </c>
      <c r="BK129" s="244">
        <f>ROUND(I129*H129,2)</f>
        <v>0</v>
      </c>
      <c r="BL129" s="14" t="s">
        <v>147</v>
      </c>
      <c r="BM129" s="243" t="s">
        <v>1339</v>
      </c>
    </row>
    <row r="130" s="2" customFormat="1" ht="24" customHeight="1">
      <c r="A130" s="35"/>
      <c r="B130" s="36"/>
      <c r="C130" s="257" t="s">
        <v>1024</v>
      </c>
      <c r="D130" s="257" t="s">
        <v>512</v>
      </c>
      <c r="E130" s="258" t="s">
        <v>538</v>
      </c>
      <c r="F130" s="259" t="s">
        <v>539</v>
      </c>
      <c r="G130" s="260" t="s">
        <v>145</v>
      </c>
      <c r="H130" s="261">
        <v>12</v>
      </c>
      <c r="I130" s="262"/>
      <c r="J130" s="263">
        <f>ROUND(I130*H130,2)</f>
        <v>0</v>
      </c>
      <c r="K130" s="259" t="s">
        <v>146</v>
      </c>
      <c r="L130" s="264"/>
      <c r="M130" s="265" t="s">
        <v>1</v>
      </c>
      <c r="N130" s="266" t="s">
        <v>41</v>
      </c>
      <c r="O130" s="88"/>
      <c r="P130" s="241">
        <f>O130*H130</f>
        <v>0</v>
      </c>
      <c r="Q130" s="241">
        <v>0.0012099999999999999</v>
      </c>
      <c r="R130" s="241">
        <f>Q130*H130</f>
        <v>0.014519999999999998</v>
      </c>
      <c r="S130" s="241">
        <v>0</v>
      </c>
      <c r="T130" s="24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3" t="s">
        <v>281</v>
      </c>
      <c r="AT130" s="243" t="s">
        <v>512</v>
      </c>
      <c r="AU130" s="243" t="s">
        <v>86</v>
      </c>
      <c r="AY130" s="14" t="s">
        <v>139</v>
      </c>
      <c r="BE130" s="244">
        <f>IF(N130="základní",J130,0)</f>
        <v>0</v>
      </c>
      <c r="BF130" s="244">
        <f>IF(N130="snížená",J130,0)</f>
        <v>0</v>
      </c>
      <c r="BG130" s="244">
        <f>IF(N130="zákl. přenesená",J130,0)</f>
        <v>0</v>
      </c>
      <c r="BH130" s="244">
        <f>IF(N130="sníž. přenesená",J130,0)</f>
        <v>0</v>
      </c>
      <c r="BI130" s="244">
        <f>IF(N130="nulová",J130,0)</f>
        <v>0</v>
      </c>
      <c r="BJ130" s="14" t="s">
        <v>84</v>
      </c>
      <c r="BK130" s="244">
        <f>ROUND(I130*H130,2)</f>
        <v>0</v>
      </c>
      <c r="BL130" s="14" t="s">
        <v>147</v>
      </c>
      <c r="BM130" s="243" t="s">
        <v>1340</v>
      </c>
    </row>
    <row r="131" s="2" customFormat="1" ht="24" customHeight="1">
      <c r="A131" s="35"/>
      <c r="B131" s="36"/>
      <c r="C131" s="257" t="s">
        <v>1038</v>
      </c>
      <c r="D131" s="257" t="s">
        <v>512</v>
      </c>
      <c r="E131" s="258" t="s">
        <v>542</v>
      </c>
      <c r="F131" s="259" t="s">
        <v>543</v>
      </c>
      <c r="G131" s="260" t="s">
        <v>145</v>
      </c>
      <c r="H131" s="261">
        <v>4</v>
      </c>
      <c r="I131" s="262"/>
      <c r="J131" s="263">
        <f>ROUND(I131*H131,2)</f>
        <v>0</v>
      </c>
      <c r="K131" s="259" t="s">
        <v>146</v>
      </c>
      <c r="L131" s="264"/>
      <c r="M131" s="265" t="s">
        <v>1</v>
      </c>
      <c r="N131" s="266" t="s">
        <v>41</v>
      </c>
      <c r="O131" s="88"/>
      <c r="P131" s="241">
        <f>O131*H131</f>
        <v>0</v>
      </c>
      <c r="Q131" s="241">
        <v>0.00139</v>
      </c>
      <c r="R131" s="241">
        <f>Q131*H131</f>
        <v>0.0055599999999999998</v>
      </c>
      <c r="S131" s="241">
        <v>0</v>
      </c>
      <c r="T131" s="24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3" t="s">
        <v>281</v>
      </c>
      <c r="AT131" s="243" t="s">
        <v>512</v>
      </c>
      <c r="AU131" s="243" t="s">
        <v>86</v>
      </c>
      <c r="AY131" s="14" t="s">
        <v>139</v>
      </c>
      <c r="BE131" s="244">
        <f>IF(N131="základní",J131,0)</f>
        <v>0</v>
      </c>
      <c r="BF131" s="244">
        <f>IF(N131="snížená",J131,0)</f>
        <v>0</v>
      </c>
      <c r="BG131" s="244">
        <f>IF(N131="zákl. přenesená",J131,0)</f>
        <v>0</v>
      </c>
      <c r="BH131" s="244">
        <f>IF(N131="sníž. přenesená",J131,0)</f>
        <v>0</v>
      </c>
      <c r="BI131" s="244">
        <f>IF(N131="nulová",J131,0)</f>
        <v>0</v>
      </c>
      <c r="BJ131" s="14" t="s">
        <v>84</v>
      </c>
      <c r="BK131" s="244">
        <f>ROUND(I131*H131,2)</f>
        <v>0</v>
      </c>
      <c r="BL131" s="14" t="s">
        <v>147</v>
      </c>
      <c r="BM131" s="243" t="s">
        <v>1341</v>
      </c>
    </row>
    <row r="132" s="2" customFormat="1" ht="24" customHeight="1">
      <c r="A132" s="35"/>
      <c r="B132" s="36"/>
      <c r="C132" s="257" t="s">
        <v>1050</v>
      </c>
      <c r="D132" s="257" t="s">
        <v>512</v>
      </c>
      <c r="E132" s="258" t="s">
        <v>546</v>
      </c>
      <c r="F132" s="259" t="s">
        <v>547</v>
      </c>
      <c r="G132" s="260" t="s">
        <v>145</v>
      </c>
      <c r="H132" s="261">
        <v>6</v>
      </c>
      <c r="I132" s="262"/>
      <c r="J132" s="263">
        <f>ROUND(I132*H132,2)</f>
        <v>0</v>
      </c>
      <c r="K132" s="259" t="s">
        <v>146</v>
      </c>
      <c r="L132" s="264"/>
      <c r="M132" s="265" t="s">
        <v>1</v>
      </c>
      <c r="N132" s="266" t="s">
        <v>41</v>
      </c>
      <c r="O132" s="88"/>
      <c r="P132" s="241">
        <f>O132*H132</f>
        <v>0</v>
      </c>
      <c r="Q132" s="241">
        <v>0.00175</v>
      </c>
      <c r="R132" s="241">
        <f>Q132*H132</f>
        <v>0.010500000000000001</v>
      </c>
      <c r="S132" s="241">
        <v>0</v>
      </c>
      <c r="T132" s="24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3" t="s">
        <v>281</v>
      </c>
      <c r="AT132" s="243" t="s">
        <v>512</v>
      </c>
      <c r="AU132" s="243" t="s">
        <v>86</v>
      </c>
      <c r="AY132" s="14" t="s">
        <v>139</v>
      </c>
      <c r="BE132" s="244">
        <f>IF(N132="základní",J132,0)</f>
        <v>0</v>
      </c>
      <c r="BF132" s="244">
        <f>IF(N132="snížená",J132,0)</f>
        <v>0</v>
      </c>
      <c r="BG132" s="244">
        <f>IF(N132="zákl. přenesená",J132,0)</f>
        <v>0</v>
      </c>
      <c r="BH132" s="244">
        <f>IF(N132="sníž. přenesená",J132,0)</f>
        <v>0</v>
      </c>
      <c r="BI132" s="244">
        <f>IF(N132="nulová",J132,0)</f>
        <v>0</v>
      </c>
      <c r="BJ132" s="14" t="s">
        <v>84</v>
      </c>
      <c r="BK132" s="244">
        <f>ROUND(I132*H132,2)</f>
        <v>0</v>
      </c>
      <c r="BL132" s="14" t="s">
        <v>147</v>
      </c>
      <c r="BM132" s="243" t="s">
        <v>1342</v>
      </c>
    </row>
    <row r="133" s="2" customFormat="1" ht="16.5" customHeight="1">
      <c r="A133" s="35"/>
      <c r="B133" s="36"/>
      <c r="C133" s="257" t="s">
        <v>875</v>
      </c>
      <c r="D133" s="257" t="s">
        <v>512</v>
      </c>
      <c r="E133" s="258" t="s">
        <v>1343</v>
      </c>
      <c r="F133" s="259" t="s">
        <v>1344</v>
      </c>
      <c r="G133" s="260" t="s">
        <v>145</v>
      </c>
      <c r="H133" s="261">
        <v>32</v>
      </c>
      <c r="I133" s="262"/>
      <c r="J133" s="263">
        <f>ROUND(I133*H133,2)</f>
        <v>0</v>
      </c>
      <c r="K133" s="259" t="s">
        <v>1</v>
      </c>
      <c r="L133" s="264"/>
      <c r="M133" s="265" t="s">
        <v>1</v>
      </c>
      <c r="N133" s="266" t="s">
        <v>41</v>
      </c>
      <c r="O133" s="88"/>
      <c r="P133" s="241">
        <f>O133*H133</f>
        <v>0</v>
      </c>
      <c r="Q133" s="241">
        <v>0</v>
      </c>
      <c r="R133" s="241">
        <f>Q133*H133</f>
        <v>0</v>
      </c>
      <c r="S133" s="241">
        <v>0</v>
      </c>
      <c r="T133" s="24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3" t="s">
        <v>281</v>
      </c>
      <c r="AT133" s="243" t="s">
        <v>512</v>
      </c>
      <c r="AU133" s="243" t="s">
        <v>86</v>
      </c>
      <c r="AY133" s="14" t="s">
        <v>139</v>
      </c>
      <c r="BE133" s="244">
        <f>IF(N133="základní",J133,0)</f>
        <v>0</v>
      </c>
      <c r="BF133" s="244">
        <f>IF(N133="snížená",J133,0)</f>
        <v>0</v>
      </c>
      <c r="BG133" s="244">
        <f>IF(N133="zákl. přenesená",J133,0)</f>
        <v>0</v>
      </c>
      <c r="BH133" s="244">
        <f>IF(N133="sníž. přenesená",J133,0)</f>
        <v>0</v>
      </c>
      <c r="BI133" s="244">
        <f>IF(N133="nulová",J133,0)</f>
        <v>0</v>
      </c>
      <c r="BJ133" s="14" t="s">
        <v>84</v>
      </c>
      <c r="BK133" s="244">
        <f>ROUND(I133*H133,2)</f>
        <v>0</v>
      </c>
      <c r="BL133" s="14" t="s">
        <v>147</v>
      </c>
      <c r="BM133" s="243" t="s">
        <v>1345</v>
      </c>
    </row>
    <row r="134" s="2" customFormat="1" ht="16.5" customHeight="1">
      <c r="A134" s="35"/>
      <c r="B134" s="36"/>
      <c r="C134" s="257" t="s">
        <v>1346</v>
      </c>
      <c r="D134" s="257" t="s">
        <v>512</v>
      </c>
      <c r="E134" s="258" t="s">
        <v>1347</v>
      </c>
      <c r="F134" s="259" t="s">
        <v>1348</v>
      </c>
      <c r="G134" s="260" t="s">
        <v>145</v>
      </c>
      <c r="H134" s="261">
        <v>8</v>
      </c>
      <c r="I134" s="262"/>
      <c r="J134" s="263">
        <f>ROUND(I134*H134,2)</f>
        <v>0</v>
      </c>
      <c r="K134" s="259" t="s">
        <v>1</v>
      </c>
      <c r="L134" s="264"/>
      <c r="M134" s="265" t="s">
        <v>1</v>
      </c>
      <c r="N134" s="266" t="s">
        <v>41</v>
      </c>
      <c r="O134" s="88"/>
      <c r="P134" s="241">
        <f>O134*H134</f>
        <v>0</v>
      </c>
      <c r="Q134" s="241">
        <v>0</v>
      </c>
      <c r="R134" s="241">
        <f>Q134*H134</f>
        <v>0</v>
      </c>
      <c r="S134" s="241">
        <v>0</v>
      </c>
      <c r="T134" s="24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3" t="s">
        <v>281</v>
      </c>
      <c r="AT134" s="243" t="s">
        <v>512</v>
      </c>
      <c r="AU134" s="243" t="s">
        <v>86</v>
      </c>
      <c r="AY134" s="14" t="s">
        <v>139</v>
      </c>
      <c r="BE134" s="244">
        <f>IF(N134="základní",J134,0)</f>
        <v>0</v>
      </c>
      <c r="BF134" s="244">
        <f>IF(N134="snížená",J134,0)</f>
        <v>0</v>
      </c>
      <c r="BG134" s="244">
        <f>IF(N134="zákl. přenesená",J134,0)</f>
        <v>0</v>
      </c>
      <c r="BH134" s="244">
        <f>IF(N134="sníž. přenesená",J134,0)</f>
        <v>0</v>
      </c>
      <c r="BI134" s="244">
        <f>IF(N134="nulová",J134,0)</f>
        <v>0</v>
      </c>
      <c r="BJ134" s="14" t="s">
        <v>84</v>
      </c>
      <c r="BK134" s="244">
        <f>ROUND(I134*H134,2)</f>
        <v>0</v>
      </c>
      <c r="BL134" s="14" t="s">
        <v>147</v>
      </c>
      <c r="BM134" s="243" t="s">
        <v>1349</v>
      </c>
    </row>
    <row r="135" s="2" customFormat="1" ht="16.5" customHeight="1">
      <c r="A135" s="35"/>
      <c r="B135" s="36"/>
      <c r="C135" s="257" t="s">
        <v>1350</v>
      </c>
      <c r="D135" s="257" t="s">
        <v>512</v>
      </c>
      <c r="E135" s="258" t="s">
        <v>1351</v>
      </c>
      <c r="F135" s="259" t="s">
        <v>1352</v>
      </c>
      <c r="G135" s="260" t="s">
        <v>145</v>
      </c>
      <c r="H135" s="261">
        <v>8</v>
      </c>
      <c r="I135" s="262"/>
      <c r="J135" s="263">
        <f>ROUND(I135*H135,2)</f>
        <v>0</v>
      </c>
      <c r="K135" s="259" t="s">
        <v>1</v>
      </c>
      <c r="L135" s="264"/>
      <c r="M135" s="265" t="s">
        <v>1</v>
      </c>
      <c r="N135" s="266" t="s">
        <v>41</v>
      </c>
      <c r="O135" s="88"/>
      <c r="P135" s="241">
        <f>O135*H135</f>
        <v>0</v>
      </c>
      <c r="Q135" s="241">
        <v>0</v>
      </c>
      <c r="R135" s="241">
        <f>Q135*H135</f>
        <v>0</v>
      </c>
      <c r="S135" s="241">
        <v>0</v>
      </c>
      <c r="T135" s="24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3" t="s">
        <v>281</v>
      </c>
      <c r="AT135" s="243" t="s">
        <v>512</v>
      </c>
      <c r="AU135" s="243" t="s">
        <v>86</v>
      </c>
      <c r="AY135" s="14" t="s">
        <v>139</v>
      </c>
      <c r="BE135" s="244">
        <f>IF(N135="základní",J135,0)</f>
        <v>0</v>
      </c>
      <c r="BF135" s="244">
        <f>IF(N135="snížená",J135,0)</f>
        <v>0</v>
      </c>
      <c r="BG135" s="244">
        <f>IF(N135="zákl. přenesená",J135,0)</f>
        <v>0</v>
      </c>
      <c r="BH135" s="244">
        <f>IF(N135="sníž. přenesená",J135,0)</f>
        <v>0</v>
      </c>
      <c r="BI135" s="244">
        <f>IF(N135="nulová",J135,0)</f>
        <v>0</v>
      </c>
      <c r="BJ135" s="14" t="s">
        <v>84</v>
      </c>
      <c r="BK135" s="244">
        <f>ROUND(I135*H135,2)</f>
        <v>0</v>
      </c>
      <c r="BL135" s="14" t="s">
        <v>147</v>
      </c>
      <c r="BM135" s="243" t="s">
        <v>1353</v>
      </c>
    </row>
    <row r="136" s="2" customFormat="1" ht="16.5" customHeight="1">
      <c r="A136" s="35"/>
      <c r="B136" s="36"/>
      <c r="C136" s="257" t="s">
        <v>1354</v>
      </c>
      <c r="D136" s="257" t="s">
        <v>512</v>
      </c>
      <c r="E136" s="258" t="s">
        <v>1355</v>
      </c>
      <c r="F136" s="259" t="s">
        <v>1356</v>
      </c>
      <c r="G136" s="260" t="s">
        <v>145</v>
      </c>
      <c r="H136" s="261">
        <v>8</v>
      </c>
      <c r="I136" s="262"/>
      <c r="J136" s="263">
        <f>ROUND(I136*H136,2)</f>
        <v>0</v>
      </c>
      <c r="K136" s="259" t="s">
        <v>1</v>
      </c>
      <c r="L136" s="264"/>
      <c r="M136" s="265" t="s">
        <v>1</v>
      </c>
      <c r="N136" s="266" t="s">
        <v>41</v>
      </c>
      <c r="O136" s="88"/>
      <c r="P136" s="241">
        <f>O136*H136</f>
        <v>0</v>
      </c>
      <c r="Q136" s="241">
        <v>0</v>
      </c>
      <c r="R136" s="241">
        <f>Q136*H136</f>
        <v>0</v>
      </c>
      <c r="S136" s="241">
        <v>0</v>
      </c>
      <c r="T136" s="24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3" t="s">
        <v>281</v>
      </c>
      <c r="AT136" s="243" t="s">
        <v>512</v>
      </c>
      <c r="AU136" s="243" t="s">
        <v>86</v>
      </c>
      <c r="AY136" s="14" t="s">
        <v>139</v>
      </c>
      <c r="BE136" s="244">
        <f>IF(N136="základní",J136,0)</f>
        <v>0</v>
      </c>
      <c r="BF136" s="244">
        <f>IF(N136="snížená",J136,0)</f>
        <v>0</v>
      </c>
      <c r="BG136" s="244">
        <f>IF(N136="zákl. přenesená",J136,0)</f>
        <v>0</v>
      </c>
      <c r="BH136" s="244">
        <f>IF(N136="sníž. přenesená",J136,0)</f>
        <v>0</v>
      </c>
      <c r="BI136" s="244">
        <f>IF(N136="nulová",J136,0)</f>
        <v>0</v>
      </c>
      <c r="BJ136" s="14" t="s">
        <v>84</v>
      </c>
      <c r="BK136" s="244">
        <f>ROUND(I136*H136,2)</f>
        <v>0</v>
      </c>
      <c r="BL136" s="14" t="s">
        <v>147</v>
      </c>
      <c r="BM136" s="243" t="s">
        <v>1357</v>
      </c>
    </row>
    <row r="137" s="2" customFormat="1" ht="24" customHeight="1">
      <c r="A137" s="35"/>
      <c r="B137" s="36"/>
      <c r="C137" s="232" t="s">
        <v>174</v>
      </c>
      <c r="D137" s="232" t="s">
        <v>142</v>
      </c>
      <c r="E137" s="233" t="s">
        <v>553</v>
      </c>
      <c r="F137" s="234" t="s">
        <v>554</v>
      </c>
      <c r="G137" s="235" t="s">
        <v>145</v>
      </c>
      <c r="H137" s="236">
        <v>32</v>
      </c>
      <c r="I137" s="237"/>
      <c r="J137" s="238">
        <f>ROUND(I137*H137,2)</f>
        <v>0</v>
      </c>
      <c r="K137" s="234" t="s">
        <v>146</v>
      </c>
      <c r="L137" s="41"/>
      <c r="M137" s="239" t="s">
        <v>1</v>
      </c>
      <c r="N137" s="240" t="s">
        <v>41</v>
      </c>
      <c r="O137" s="88"/>
      <c r="P137" s="241">
        <f>O137*H137</f>
        <v>0</v>
      </c>
      <c r="Q137" s="241">
        <v>9.0000000000000006E-05</v>
      </c>
      <c r="R137" s="241">
        <f>Q137*H137</f>
        <v>0.0028800000000000002</v>
      </c>
      <c r="S137" s="241">
        <v>0</v>
      </c>
      <c r="T137" s="24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3" t="s">
        <v>147</v>
      </c>
      <c r="AT137" s="243" t="s">
        <v>142</v>
      </c>
      <c r="AU137" s="243" t="s">
        <v>86</v>
      </c>
      <c r="AY137" s="14" t="s">
        <v>139</v>
      </c>
      <c r="BE137" s="244">
        <f>IF(N137="základní",J137,0)</f>
        <v>0</v>
      </c>
      <c r="BF137" s="244">
        <f>IF(N137="snížená",J137,0)</f>
        <v>0</v>
      </c>
      <c r="BG137" s="244">
        <f>IF(N137="zákl. přenesená",J137,0)</f>
        <v>0</v>
      </c>
      <c r="BH137" s="244">
        <f>IF(N137="sníž. přenesená",J137,0)</f>
        <v>0</v>
      </c>
      <c r="BI137" s="244">
        <f>IF(N137="nulová",J137,0)</f>
        <v>0</v>
      </c>
      <c r="BJ137" s="14" t="s">
        <v>84</v>
      </c>
      <c r="BK137" s="244">
        <f>ROUND(I137*H137,2)</f>
        <v>0</v>
      </c>
      <c r="BL137" s="14" t="s">
        <v>147</v>
      </c>
      <c r="BM137" s="243" t="s">
        <v>1358</v>
      </c>
    </row>
    <row r="138" s="2" customFormat="1" ht="24" customHeight="1">
      <c r="A138" s="35"/>
      <c r="B138" s="36"/>
      <c r="C138" s="232" t="s">
        <v>1359</v>
      </c>
      <c r="D138" s="232" t="s">
        <v>142</v>
      </c>
      <c r="E138" s="233" t="s">
        <v>556</v>
      </c>
      <c r="F138" s="234" t="s">
        <v>557</v>
      </c>
      <c r="G138" s="235" t="s">
        <v>145</v>
      </c>
      <c r="H138" s="236">
        <v>117</v>
      </c>
      <c r="I138" s="237"/>
      <c r="J138" s="238">
        <f>ROUND(I138*H138,2)</f>
        <v>0</v>
      </c>
      <c r="K138" s="234" t="s">
        <v>146</v>
      </c>
      <c r="L138" s="41"/>
      <c r="M138" s="239" t="s">
        <v>1</v>
      </c>
      <c r="N138" s="240" t="s">
        <v>41</v>
      </c>
      <c r="O138" s="88"/>
      <c r="P138" s="241">
        <f>O138*H138</f>
        <v>0</v>
      </c>
      <c r="Q138" s="241">
        <v>0.00017000000000000001</v>
      </c>
      <c r="R138" s="241">
        <f>Q138*H138</f>
        <v>0.019890000000000001</v>
      </c>
      <c r="S138" s="241">
        <v>0</v>
      </c>
      <c r="T138" s="24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3" t="s">
        <v>147</v>
      </c>
      <c r="AT138" s="243" t="s">
        <v>142</v>
      </c>
      <c r="AU138" s="243" t="s">
        <v>86</v>
      </c>
      <c r="AY138" s="14" t="s">
        <v>139</v>
      </c>
      <c r="BE138" s="244">
        <f>IF(N138="základní",J138,0)</f>
        <v>0</v>
      </c>
      <c r="BF138" s="244">
        <f>IF(N138="snížená",J138,0)</f>
        <v>0</v>
      </c>
      <c r="BG138" s="244">
        <f>IF(N138="zákl. přenesená",J138,0)</f>
        <v>0</v>
      </c>
      <c r="BH138" s="244">
        <f>IF(N138="sníž. přenesená",J138,0)</f>
        <v>0</v>
      </c>
      <c r="BI138" s="244">
        <f>IF(N138="nulová",J138,0)</f>
        <v>0</v>
      </c>
      <c r="BJ138" s="14" t="s">
        <v>84</v>
      </c>
      <c r="BK138" s="244">
        <f>ROUND(I138*H138,2)</f>
        <v>0</v>
      </c>
      <c r="BL138" s="14" t="s">
        <v>147</v>
      </c>
      <c r="BM138" s="243" t="s">
        <v>1360</v>
      </c>
    </row>
    <row r="139" s="2" customFormat="1" ht="24" customHeight="1">
      <c r="A139" s="35"/>
      <c r="B139" s="36"/>
      <c r="C139" s="232" t="s">
        <v>870</v>
      </c>
      <c r="D139" s="232" t="s">
        <v>142</v>
      </c>
      <c r="E139" s="233" t="s">
        <v>1361</v>
      </c>
      <c r="F139" s="234" t="s">
        <v>1362</v>
      </c>
      <c r="G139" s="235" t="s">
        <v>145</v>
      </c>
      <c r="H139" s="236">
        <v>56</v>
      </c>
      <c r="I139" s="237"/>
      <c r="J139" s="238">
        <f>ROUND(I139*H139,2)</f>
        <v>0</v>
      </c>
      <c r="K139" s="234" t="s">
        <v>146</v>
      </c>
      <c r="L139" s="41"/>
      <c r="M139" s="239" t="s">
        <v>1</v>
      </c>
      <c r="N139" s="240" t="s">
        <v>41</v>
      </c>
      <c r="O139" s="88"/>
      <c r="P139" s="241">
        <f>O139*H139</f>
        <v>0</v>
      </c>
      <c r="Q139" s="241">
        <v>0</v>
      </c>
      <c r="R139" s="241">
        <f>Q139*H139</f>
        <v>0</v>
      </c>
      <c r="S139" s="241">
        <v>0</v>
      </c>
      <c r="T139" s="24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3" t="s">
        <v>147</v>
      </c>
      <c r="AT139" s="243" t="s">
        <v>142</v>
      </c>
      <c r="AU139" s="243" t="s">
        <v>86</v>
      </c>
      <c r="AY139" s="14" t="s">
        <v>139</v>
      </c>
      <c r="BE139" s="244">
        <f>IF(N139="základní",J139,0)</f>
        <v>0</v>
      </c>
      <c r="BF139" s="244">
        <f>IF(N139="snížená",J139,0)</f>
        <v>0</v>
      </c>
      <c r="BG139" s="244">
        <f>IF(N139="zákl. přenesená",J139,0)</f>
        <v>0</v>
      </c>
      <c r="BH139" s="244">
        <f>IF(N139="sníž. přenesená",J139,0)</f>
        <v>0</v>
      </c>
      <c r="BI139" s="244">
        <f>IF(N139="nulová",J139,0)</f>
        <v>0</v>
      </c>
      <c r="BJ139" s="14" t="s">
        <v>84</v>
      </c>
      <c r="BK139" s="244">
        <f>ROUND(I139*H139,2)</f>
        <v>0</v>
      </c>
      <c r="BL139" s="14" t="s">
        <v>147</v>
      </c>
      <c r="BM139" s="243" t="s">
        <v>1363</v>
      </c>
    </row>
    <row r="140" s="2" customFormat="1" ht="24" customHeight="1">
      <c r="A140" s="35"/>
      <c r="B140" s="36"/>
      <c r="C140" s="232" t="s">
        <v>8</v>
      </c>
      <c r="D140" s="232" t="s">
        <v>142</v>
      </c>
      <c r="E140" s="233" t="s">
        <v>153</v>
      </c>
      <c r="F140" s="234" t="s">
        <v>562</v>
      </c>
      <c r="G140" s="235" t="s">
        <v>155</v>
      </c>
      <c r="H140" s="236">
        <v>0.19</v>
      </c>
      <c r="I140" s="237"/>
      <c r="J140" s="238">
        <f>ROUND(I140*H140,2)</f>
        <v>0</v>
      </c>
      <c r="K140" s="234" t="s">
        <v>146</v>
      </c>
      <c r="L140" s="41"/>
      <c r="M140" s="239" t="s">
        <v>1</v>
      </c>
      <c r="N140" s="240" t="s">
        <v>41</v>
      </c>
      <c r="O140" s="88"/>
      <c r="P140" s="241">
        <f>O140*H140</f>
        <v>0</v>
      </c>
      <c r="Q140" s="241">
        <v>0</v>
      </c>
      <c r="R140" s="241">
        <f>Q140*H140</f>
        <v>0</v>
      </c>
      <c r="S140" s="241">
        <v>0</v>
      </c>
      <c r="T140" s="24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3" t="s">
        <v>147</v>
      </c>
      <c r="AT140" s="243" t="s">
        <v>142</v>
      </c>
      <c r="AU140" s="243" t="s">
        <v>86</v>
      </c>
      <c r="AY140" s="14" t="s">
        <v>139</v>
      </c>
      <c r="BE140" s="244">
        <f>IF(N140="základní",J140,0)</f>
        <v>0</v>
      </c>
      <c r="BF140" s="244">
        <f>IF(N140="snížená",J140,0)</f>
        <v>0</v>
      </c>
      <c r="BG140" s="244">
        <f>IF(N140="zákl. přenesená",J140,0)</f>
        <v>0</v>
      </c>
      <c r="BH140" s="244">
        <f>IF(N140="sníž. přenesená",J140,0)</f>
        <v>0</v>
      </c>
      <c r="BI140" s="244">
        <f>IF(N140="nulová",J140,0)</f>
        <v>0</v>
      </c>
      <c r="BJ140" s="14" t="s">
        <v>84</v>
      </c>
      <c r="BK140" s="244">
        <f>ROUND(I140*H140,2)</f>
        <v>0</v>
      </c>
      <c r="BL140" s="14" t="s">
        <v>147</v>
      </c>
      <c r="BM140" s="243" t="s">
        <v>1364</v>
      </c>
    </row>
    <row r="141" s="12" customFormat="1" ht="22.8" customHeight="1">
      <c r="A141" s="12"/>
      <c r="B141" s="216"/>
      <c r="C141" s="217"/>
      <c r="D141" s="218" t="s">
        <v>75</v>
      </c>
      <c r="E141" s="230" t="s">
        <v>157</v>
      </c>
      <c r="F141" s="230" t="s">
        <v>158</v>
      </c>
      <c r="G141" s="217"/>
      <c r="H141" s="217"/>
      <c r="I141" s="220"/>
      <c r="J141" s="231">
        <f>BK141</f>
        <v>0</v>
      </c>
      <c r="K141" s="217"/>
      <c r="L141" s="222"/>
      <c r="M141" s="223"/>
      <c r="N141" s="224"/>
      <c r="O141" s="224"/>
      <c r="P141" s="225">
        <f>SUM(P142:P171)</f>
        <v>0</v>
      </c>
      <c r="Q141" s="224"/>
      <c r="R141" s="225">
        <f>SUM(R142:R171)</f>
        <v>0.31603100000000012</v>
      </c>
      <c r="S141" s="224"/>
      <c r="T141" s="226">
        <f>SUM(T142:T171)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7" t="s">
        <v>86</v>
      </c>
      <c r="AT141" s="228" t="s">
        <v>75</v>
      </c>
      <c r="AU141" s="228" t="s">
        <v>84</v>
      </c>
      <c r="AY141" s="227" t="s">
        <v>139</v>
      </c>
      <c r="BK141" s="229">
        <f>SUM(BK142:BK171)</f>
        <v>0</v>
      </c>
    </row>
    <row r="142" s="2" customFormat="1" ht="24" customHeight="1">
      <c r="A142" s="35"/>
      <c r="B142" s="36"/>
      <c r="C142" s="232" t="s">
        <v>1365</v>
      </c>
      <c r="D142" s="232" t="s">
        <v>142</v>
      </c>
      <c r="E142" s="233" t="s">
        <v>581</v>
      </c>
      <c r="F142" s="234" t="s">
        <v>582</v>
      </c>
      <c r="G142" s="235" t="s">
        <v>145</v>
      </c>
      <c r="H142" s="236">
        <v>8</v>
      </c>
      <c r="I142" s="237"/>
      <c r="J142" s="238">
        <f>ROUND(I142*H142,2)</f>
        <v>0</v>
      </c>
      <c r="K142" s="234" t="s">
        <v>146</v>
      </c>
      <c r="L142" s="41"/>
      <c r="M142" s="239" t="s">
        <v>1</v>
      </c>
      <c r="N142" s="240" t="s">
        <v>41</v>
      </c>
      <c r="O142" s="88"/>
      <c r="P142" s="241">
        <f>O142*H142</f>
        <v>0</v>
      </c>
      <c r="Q142" s="241">
        <v>0.00125</v>
      </c>
      <c r="R142" s="241">
        <f>Q142*H142</f>
        <v>0.01</v>
      </c>
      <c r="S142" s="241">
        <v>0</v>
      </c>
      <c r="T142" s="24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3" t="s">
        <v>147</v>
      </c>
      <c r="AT142" s="243" t="s">
        <v>142</v>
      </c>
      <c r="AU142" s="243" t="s">
        <v>86</v>
      </c>
      <c r="AY142" s="14" t="s">
        <v>139</v>
      </c>
      <c r="BE142" s="244">
        <f>IF(N142="základní",J142,0)</f>
        <v>0</v>
      </c>
      <c r="BF142" s="244">
        <f>IF(N142="snížená",J142,0)</f>
        <v>0</v>
      </c>
      <c r="BG142" s="244">
        <f>IF(N142="zákl. přenesená",J142,0)</f>
        <v>0</v>
      </c>
      <c r="BH142" s="244">
        <f>IF(N142="sníž. přenesená",J142,0)</f>
        <v>0</v>
      </c>
      <c r="BI142" s="244">
        <f>IF(N142="nulová",J142,0)</f>
        <v>0</v>
      </c>
      <c r="BJ142" s="14" t="s">
        <v>84</v>
      </c>
      <c r="BK142" s="244">
        <f>ROUND(I142*H142,2)</f>
        <v>0</v>
      </c>
      <c r="BL142" s="14" t="s">
        <v>147</v>
      </c>
      <c r="BM142" s="243" t="s">
        <v>1366</v>
      </c>
    </row>
    <row r="143" s="2" customFormat="1" ht="24" customHeight="1">
      <c r="A143" s="35"/>
      <c r="B143" s="36"/>
      <c r="C143" s="232" t="s">
        <v>1367</v>
      </c>
      <c r="D143" s="232" t="s">
        <v>142</v>
      </c>
      <c r="E143" s="233" t="s">
        <v>1368</v>
      </c>
      <c r="F143" s="234" t="s">
        <v>1369</v>
      </c>
      <c r="G143" s="235" t="s">
        <v>145</v>
      </c>
      <c r="H143" s="236">
        <v>16</v>
      </c>
      <c r="I143" s="237"/>
      <c r="J143" s="238">
        <f>ROUND(I143*H143,2)</f>
        <v>0</v>
      </c>
      <c r="K143" s="234" t="s">
        <v>146</v>
      </c>
      <c r="L143" s="41"/>
      <c r="M143" s="239" t="s">
        <v>1</v>
      </c>
      <c r="N143" s="240" t="s">
        <v>41</v>
      </c>
      <c r="O143" s="88"/>
      <c r="P143" s="241">
        <f>O143*H143</f>
        <v>0</v>
      </c>
      <c r="Q143" s="241">
        <v>0.0025600000000000002</v>
      </c>
      <c r="R143" s="241">
        <f>Q143*H143</f>
        <v>0.040960000000000003</v>
      </c>
      <c r="S143" s="241">
        <v>0</v>
      </c>
      <c r="T143" s="24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3" t="s">
        <v>147</v>
      </c>
      <c r="AT143" s="243" t="s">
        <v>142</v>
      </c>
      <c r="AU143" s="243" t="s">
        <v>86</v>
      </c>
      <c r="AY143" s="14" t="s">
        <v>139</v>
      </c>
      <c r="BE143" s="244">
        <f>IF(N143="základní",J143,0)</f>
        <v>0</v>
      </c>
      <c r="BF143" s="244">
        <f>IF(N143="snížená",J143,0)</f>
        <v>0</v>
      </c>
      <c r="BG143" s="244">
        <f>IF(N143="zákl. přenesená",J143,0)</f>
        <v>0</v>
      </c>
      <c r="BH143" s="244">
        <f>IF(N143="sníž. přenesená",J143,0)</f>
        <v>0</v>
      </c>
      <c r="BI143" s="244">
        <f>IF(N143="nulová",J143,0)</f>
        <v>0</v>
      </c>
      <c r="BJ143" s="14" t="s">
        <v>84</v>
      </c>
      <c r="BK143" s="244">
        <f>ROUND(I143*H143,2)</f>
        <v>0</v>
      </c>
      <c r="BL143" s="14" t="s">
        <v>147</v>
      </c>
      <c r="BM143" s="243" t="s">
        <v>1370</v>
      </c>
    </row>
    <row r="144" s="2" customFormat="1" ht="24" customHeight="1">
      <c r="A144" s="35"/>
      <c r="B144" s="36"/>
      <c r="C144" s="232" t="s">
        <v>835</v>
      </c>
      <c r="D144" s="232" t="s">
        <v>142</v>
      </c>
      <c r="E144" s="233" t="s">
        <v>1371</v>
      </c>
      <c r="F144" s="234" t="s">
        <v>1372</v>
      </c>
      <c r="G144" s="235" t="s">
        <v>145</v>
      </c>
      <c r="H144" s="236">
        <v>32</v>
      </c>
      <c r="I144" s="237"/>
      <c r="J144" s="238">
        <f>ROUND(I144*H144,2)</f>
        <v>0</v>
      </c>
      <c r="K144" s="234" t="s">
        <v>146</v>
      </c>
      <c r="L144" s="41"/>
      <c r="M144" s="239" t="s">
        <v>1</v>
      </c>
      <c r="N144" s="240" t="s">
        <v>41</v>
      </c>
      <c r="O144" s="88"/>
      <c r="P144" s="241">
        <f>O144*H144</f>
        <v>0</v>
      </c>
      <c r="Q144" s="241">
        <v>0.0061000000000000004</v>
      </c>
      <c r="R144" s="241">
        <f>Q144*H144</f>
        <v>0.19520000000000001</v>
      </c>
      <c r="S144" s="241">
        <v>0</v>
      </c>
      <c r="T144" s="24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3" t="s">
        <v>147</v>
      </c>
      <c r="AT144" s="243" t="s">
        <v>142</v>
      </c>
      <c r="AU144" s="243" t="s">
        <v>86</v>
      </c>
      <c r="AY144" s="14" t="s">
        <v>139</v>
      </c>
      <c r="BE144" s="244">
        <f>IF(N144="základní",J144,0)</f>
        <v>0</v>
      </c>
      <c r="BF144" s="244">
        <f>IF(N144="snížená",J144,0)</f>
        <v>0</v>
      </c>
      <c r="BG144" s="244">
        <f>IF(N144="zákl. přenesená",J144,0)</f>
        <v>0</v>
      </c>
      <c r="BH144" s="244">
        <f>IF(N144="sníž. přenesená",J144,0)</f>
        <v>0</v>
      </c>
      <c r="BI144" s="244">
        <f>IF(N144="nulová",J144,0)</f>
        <v>0</v>
      </c>
      <c r="BJ144" s="14" t="s">
        <v>84</v>
      </c>
      <c r="BK144" s="244">
        <f>ROUND(I144*H144,2)</f>
        <v>0</v>
      </c>
      <c r="BL144" s="14" t="s">
        <v>147</v>
      </c>
      <c r="BM144" s="243" t="s">
        <v>1373</v>
      </c>
    </row>
    <row r="145" s="2" customFormat="1" ht="16.5" customHeight="1">
      <c r="A145" s="35"/>
      <c r="B145" s="36"/>
      <c r="C145" s="232" t="s">
        <v>906</v>
      </c>
      <c r="D145" s="232" t="s">
        <v>142</v>
      </c>
      <c r="E145" s="233" t="s">
        <v>589</v>
      </c>
      <c r="F145" s="234" t="s">
        <v>590</v>
      </c>
      <c r="G145" s="235" t="s">
        <v>145</v>
      </c>
      <c r="H145" s="236">
        <v>8</v>
      </c>
      <c r="I145" s="237"/>
      <c r="J145" s="238">
        <f>ROUND(I145*H145,2)</f>
        <v>0</v>
      </c>
      <c r="K145" s="234" t="s">
        <v>146</v>
      </c>
      <c r="L145" s="41"/>
      <c r="M145" s="239" t="s">
        <v>1</v>
      </c>
      <c r="N145" s="240" t="s">
        <v>41</v>
      </c>
      <c r="O145" s="88"/>
      <c r="P145" s="241">
        <f>O145*H145</f>
        <v>0</v>
      </c>
      <c r="Q145" s="241">
        <v>0.00025999999999999998</v>
      </c>
      <c r="R145" s="241">
        <f>Q145*H145</f>
        <v>0.0020799999999999998</v>
      </c>
      <c r="S145" s="241">
        <v>0</v>
      </c>
      <c r="T145" s="24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3" t="s">
        <v>147</v>
      </c>
      <c r="AT145" s="243" t="s">
        <v>142</v>
      </c>
      <c r="AU145" s="243" t="s">
        <v>86</v>
      </c>
      <c r="AY145" s="14" t="s">
        <v>139</v>
      </c>
      <c r="BE145" s="244">
        <f>IF(N145="základní",J145,0)</f>
        <v>0</v>
      </c>
      <c r="BF145" s="244">
        <f>IF(N145="snížená",J145,0)</f>
        <v>0</v>
      </c>
      <c r="BG145" s="244">
        <f>IF(N145="zákl. přenesená",J145,0)</f>
        <v>0</v>
      </c>
      <c r="BH145" s="244">
        <f>IF(N145="sníž. přenesená",J145,0)</f>
        <v>0</v>
      </c>
      <c r="BI145" s="244">
        <f>IF(N145="nulová",J145,0)</f>
        <v>0</v>
      </c>
      <c r="BJ145" s="14" t="s">
        <v>84</v>
      </c>
      <c r="BK145" s="244">
        <f>ROUND(I145*H145,2)</f>
        <v>0</v>
      </c>
      <c r="BL145" s="14" t="s">
        <v>147</v>
      </c>
      <c r="BM145" s="243" t="s">
        <v>1374</v>
      </c>
    </row>
    <row r="146" s="2" customFormat="1" ht="16.5" customHeight="1">
      <c r="A146" s="35"/>
      <c r="B146" s="36"/>
      <c r="C146" s="232" t="s">
        <v>1375</v>
      </c>
      <c r="D146" s="232" t="s">
        <v>142</v>
      </c>
      <c r="E146" s="233" t="s">
        <v>1376</v>
      </c>
      <c r="F146" s="234" t="s">
        <v>1377</v>
      </c>
      <c r="G146" s="235" t="s">
        <v>145</v>
      </c>
      <c r="H146" s="236">
        <v>16</v>
      </c>
      <c r="I146" s="237"/>
      <c r="J146" s="238">
        <f>ROUND(I146*H146,2)</f>
        <v>0</v>
      </c>
      <c r="K146" s="234" t="s">
        <v>146</v>
      </c>
      <c r="L146" s="41"/>
      <c r="M146" s="239" t="s">
        <v>1</v>
      </c>
      <c r="N146" s="240" t="s">
        <v>41</v>
      </c>
      <c r="O146" s="88"/>
      <c r="P146" s="241">
        <f>O146*H146</f>
        <v>0</v>
      </c>
      <c r="Q146" s="241">
        <v>0.00029</v>
      </c>
      <c r="R146" s="241">
        <f>Q146*H146</f>
        <v>0.00464</v>
      </c>
      <c r="S146" s="241">
        <v>0</v>
      </c>
      <c r="T146" s="24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3" t="s">
        <v>147</v>
      </c>
      <c r="AT146" s="243" t="s">
        <v>142</v>
      </c>
      <c r="AU146" s="243" t="s">
        <v>86</v>
      </c>
      <c r="AY146" s="14" t="s">
        <v>139</v>
      </c>
      <c r="BE146" s="244">
        <f>IF(N146="základní",J146,0)</f>
        <v>0</v>
      </c>
      <c r="BF146" s="244">
        <f>IF(N146="snížená",J146,0)</f>
        <v>0</v>
      </c>
      <c r="BG146" s="244">
        <f>IF(N146="zákl. přenesená",J146,0)</f>
        <v>0</v>
      </c>
      <c r="BH146" s="244">
        <f>IF(N146="sníž. přenesená",J146,0)</f>
        <v>0</v>
      </c>
      <c r="BI146" s="244">
        <f>IF(N146="nulová",J146,0)</f>
        <v>0</v>
      </c>
      <c r="BJ146" s="14" t="s">
        <v>84</v>
      </c>
      <c r="BK146" s="244">
        <f>ROUND(I146*H146,2)</f>
        <v>0</v>
      </c>
      <c r="BL146" s="14" t="s">
        <v>147</v>
      </c>
      <c r="BM146" s="243" t="s">
        <v>1378</v>
      </c>
    </row>
    <row r="147" s="2" customFormat="1" ht="16.5" customHeight="1">
      <c r="A147" s="35"/>
      <c r="B147" s="36"/>
      <c r="C147" s="232" t="s">
        <v>839</v>
      </c>
      <c r="D147" s="232" t="s">
        <v>142</v>
      </c>
      <c r="E147" s="233" t="s">
        <v>1379</v>
      </c>
      <c r="F147" s="234" t="s">
        <v>1380</v>
      </c>
      <c r="G147" s="235" t="s">
        <v>145</v>
      </c>
      <c r="H147" s="236">
        <v>32</v>
      </c>
      <c r="I147" s="237"/>
      <c r="J147" s="238">
        <f>ROUND(I147*H147,2)</f>
        <v>0</v>
      </c>
      <c r="K147" s="234" t="s">
        <v>146</v>
      </c>
      <c r="L147" s="41"/>
      <c r="M147" s="239" t="s">
        <v>1</v>
      </c>
      <c r="N147" s="240" t="s">
        <v>41</v>
      </c>
      <c r="O147" s="88"/>
      <c r="P147" s="241">
        <f>O147*H147</f>
        <v>0</v>
      </c>
      <c r="Q147" s="241">
        <v>0.00046999999999999999</v>
      </c>
      <c r="R147" s="241">
        <f>Q147*H147</f>
        <v>0.01504</v>
      </c>
      <c r="S147" s="241">
        <v>0</v>
      </c>
      <c r="T147" s="24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3" t="s">
        <v>147</v>
      </c>
      <c r="AT147" s="243" t="s">
        <v>142</v>
      </c>
      <c r="AU147" s="243" t="s">
        <v>86</v>
      </c>
      <c r="AY147" s="14" t="s">
        <v>139</v>
      </c>
      <c r="BE147" s="244">
        <f>IF(N147="základní",J147,0)</f>
        <v>0</v>
      </c>
      <c r="BF147" s="244">
        <f>IF(N147="snížená",J147,0)</f>
        <v>0</v>
      </c>
      <c r="BG147" s="244">
        <f>IF(N147="zákl. přenesená",J147,0)</f>
        <v>0</v>
      </c>
      <c r="BH147" s="244">
        <f>IF(N147="sníž. přenesená",J147,0)</f>
        <v>0</v>
      </c>
      <c r="BI147" s="244">
        <f>IF(N147="nulová",J147,0)</f>
        <v>0</v>
      </c>
      <c r="BJ147" s="14" t="s">
        <v>84</v>
      </c>
      <c r="BK147" s="244">
        <f>ROUND(I147*H147,2)</f>
        <v>0</v>
      </c>
      <c r="BL147" s="14" t="s">
        <v>147</v>
      </c>
      <c r="BM147" s="243" t="s">
        <v>1381</v>
      </c>
    </row>
    <row r="148" s="2" customFormat="1" ht="24" customHeight="1">
      <c r="A148" s="35"/>
      <c r="B148" s="36"/>
      <c r="C148" s="232" t="s">
        <v>911</v>
      </c>
      <c r="D148" s="232" t="s">
        <v>142</v>
      </c>
      <c r="E148" s="233" t="s">
        <v>595</v>
      </c>
      <c r="F148" s="234" t="s">
        <v>596</v>
      </c>
      <c r="G148" s="235" t="s">
        <v>166</v>
      </c>
      <c r="H148" s="236">
        <v>1</v>
      </c>
      <c r="I148" s="237"/>
      <c r="J148" s="238">
        <f>ROUND(I148*H148,2)</f>
        <v>0</v>
      </c>
      <c r="K148" s="234" t="s">
        <v>146</v>
      </c>
      <c r="L148" s="41"/>
      <c r="M148" s="239" t="s">
        <v>1</v>
      </c>
      <c r="N148" s="240" t="s">
        <v>41</v>
      </c>
      <c r="O148" s="88"/>
      <c r="P148" s="241">
        <f>O148*H148</f>
        <v>0</v>
      </c>
      <c r="Q148" s="241">
        <v>0.00022000000000000001</v>
      </c>
      <c r="R148" s="241">
        <f>Q148*H148</f>
        <v>0.00022000000000000001</v>
      </c>
      <c r="S148" s="241">
        <v>0</v>
      </c>
      <c r="T148" s="24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3" t="s">
        <v>147</v>
      </c>
      <c r="AT148" s="243" t="s">
        <v>142</v>
      </c>
      <c r="AU148" s="243" t="s">
        <v>86</v>
      </c>
      <c r="AY148" s="14" t="s">
        <v>139</v>
      </c>
      <c r="BE148" s="244">
        <f>IF(N148="základní",J148,0)</f>
        <v>0</v>
      </c>
      <c r="BF148" s="244">
        <f>IF(N148="snížená",J148,0)</f>
        <v>0</v>
      </c>
      <c r="BG148" s="244">
        <f>IF(N148="zákl. přenesená",J148,0)</f>
        <v>0</v>
      </c>
      <c r="BH148" s="244">
        <f>IF(N148="sníž. přenesená",J148,0)</f>
        <v>0</v>
      </c>
      <c r="BI148" s="244">
        <f>IF(N148="nulová",J148,0)</f>
        <v>0</v>
      </c>
      <c r="BJ148" s="14" t="s">
        <v>84</v>
      </c>
      <c r="BK148" s="244">
        <f>ROUND(I148*H148,2)</f>
        <v>0</v>
      </c>
      <c r="BL148" s="14" t="s">
        <v>147</v>
      </c>
      <c r="BM148" s="243" t="s">
        <v>1382</v>
      </c>
    </row>
    <row r="149" s="2" customFormat="1" ht="24" customHeight="1">
      <c r="A149" s="35"/>
      <c r="B149" s="36"/>
      <c r="C149" s="232" t="s">
        <v>1383</v>
      </c>
      <c r="D149" s="232" t="s">
        <v>142</v>
      </c>
      <c r="E149" s="233" t="s">
        <v>1384</v>
      </c>
      <c r="F149" s="234" t="s">
        <v>1385</v>
      </c>
      <c r="G149" s="235" t="s">
        <v>166</v>
      </c>
      <c r="H149" s="236">
        <v>1</v>
      </c>
      <c r="I149" s="237"/>
      <c r="J149" s="238">
        <f>ROUND(I149*H149,2)</f>
        <v>0</v>
      </c>
      <c r="K149" s="234" t="s">
        <v>146</v>
      </c>
      <c r="L149" s="41"/>
      <c r="M149" s="239" t="s">
        <v>1</v>
      </c>
      <c r="N149" s="240" t="s">
        <v>41</v>
      </c>
      <c r="O149" s="88"/>
      <c r="P149" s="241">
        <f>O149*H149</f>
        <v>0</v>
      </c>
      <c r="Q149" s="241">
        <v>0.00027</v>
      </c>
      <c r="R149" s="241">
        <f>Q149*H149</f>
        <v>0.00027</v>
      </c>
      <c r="S149" s="241">
        <v>0</v>
      </c>
      <c r="T149" s="24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3" t="s">
        <v>147</v>
      </c>
      <c r="AT149" s="243" t="s">
        <v>142</v>
      </c>
      <c r="AU149" s="243" t="s">
        <v>86</v>
      </c>
      <c r="AY149" s="14" t="s">
        <v>139</v>
      </c>
      <c r="BE149" s="244">
        <f>IF(N149="základní",J149,0)</f>
        <v>0</v>
      </c>
      <c r="BF149" s="244">
        <f>IF(N149="snížená",J149,0)</f>
        <v>0</v>
      </c>
      <c r="BG149" s="244">
        <f>IF(N149="zákl. přenesená",J149,0)</f>
        <v>0</v>
      </c>
      <c r="BH149" s="244">
        <f>IF(N149="sníž. přenesená",J149,0)</f>
        <v>0</v>
      </c>
      <c r="BI149" s="244">
        <f>IF(N149="nulová",J149,0)</f>
        <v>0</v>
      </c>
      <c r="BJ149" s="14" t="s">
        <v>84</v>
      </c>
      <c r="BK149" s="244">
        <f>ROUND(I149*H149,2)</f>
        <v>0</v>
      </c>
      <c r="BL149" s="14" t="s">
        <v>147</v>
      </c>
      <c r="BM149" s="243" t="s">
        <v>1386</v>
      </c>
    </row>
    <row r="150" s="2" customFormat="1" ht="16.5" customHeight="1">
      <c r="A150" s="35"/>
      <c r="B150" s="36"/>
      <c r="C150" s="232" t="s">
        <v>915</v>
      </c>
      <c r="D150" s="232" t="s">
        <v>142</v>
      </c>
      <c r="E150" s="233" t="s">
        <v>1387</v>
      </c>
      <c r="F150" s="234" t="s">
        <v>1388</v>
      </c>
      <c r="G150" s="235" t="s">
        <v>166</v>
      </c>
      <c r="H150" s="236">
        <v>2</v>
      </c>
      <c r="I150" s="237"/>
      <c r="J150" s="238">
        <f>ROUND(I150*H150,2)</f>
        <v>0</v>
      </c>
      <c r="K150" s="234" t="s">
        <v>146</v>
      </c>
      <c r="L150" s="41"/>
      <c r="M150" s="239" t="s">
        <v>1</v>
      </c>
      <c r="N150" s="240" t="s">
        <v>41</v>
      </c>
      <c r="O150" s="88"/>
      <c r="P150" s="241">
        <f>O150*H150</f>
        <v>0</v>
      </c>
      <c r="Q150" s="241">
        <v>0.00072000000000000005</v>
      </c>
      <c r="R150" s="241">
        <f>Q150*H150</f>
        <v>0.0014400000000000001</v>
      </c>
      <c r="S150" s="241">
        <v>0</v>
      </c>
      <c r="T150" s="24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3" t="s">
        <v>147</v>
      </c>
      <c r="AT150" s="243" t="s">
        <v>142</v>
      </c>
      <c r="AU150" s="243" t="s">
        <v>86</v>
      </c>
      <c r="AY150" s="14" t="s">
        <v>139</v>
      </c>
      <c r="BE150" s="244">
        <f>IF(N150="základní",J150,0)</f>
        <v>0</v>
      </c>
      <c r="BF150" s="244">
        <f>IF(N150="snížená",J150,0)</f>
        <v>0</v>
      </c>
      <c r="BG150" s="244">
        <f>IF(N150="zákl. přenesená",J150,0)</f>
        <v>0</v>
      </c>
      <c r="BH150" s="244">
        <f>IF(N150="sníž. přenesená",J150,0)</f>
        <v>0</v>
      </c>
      <c r="BI150" s="244">
        <f>IF(N150="nulová",J150,0)</f>
        <v>0</v>
      </c>
      <c r="BJ150" s="14" t="s">
        <v>84</v>
      </c>
      <c r="BK150" s="244">
        <f>ROUND(I150*H150,2)</f>
        <v>0</v>
      </c>
      <c r="BL150" s="14" t="s">
        <v>147</v>
      </c>
      <c r="BM150" s="243" t="s">
        <v>1389</v>
      </c>
    </row>
    <row r="151" s="2" customFormat="1" ht="16.5" customHeight="1">
      <c r="A151" s="35"/>
      <c r="B151" s="36"/>
      <c r="C151" s="232" t="s">
        <v>919</v>
      </c>
      <c r="D151" s="232" t="s">
        <v>142</v>
      </c>
      <c r="E151" s="233" t="s">
        <v>1390</v>
      </c>
      <c r="F151" s="234" t="s">
        <v>1391</v>
      </c>
      <c r="G151" s="235" t="s">
        <v>166</v>
      </c>
      <c r="H151" s="236">
        <v>3</v>
      </c>
      <c r="I151" s="237"/>
      <c r="J151" s="238">
        <f>ROUND(I151*H151,2)</f>
        <v>0</v>
      </c>
      <c r="K151" s="234" t="s">
        <v>146</v>
      </c>
      <c r="L151" s="41"/>
      <c r="M151" s="239" t="s">
        <v>1</v>
      </c>
      <c r="N151" s="240" t="s">
        <v>41</v>
      </c>
      <c r="O151" s="88"/>
      <c r="P151" s="241">
        <f>O151*H151</f>
        <v>0</v>
      </c>
      <c r="Q151" s="241">
        <v>0.00132</v>
      </c>
      <c r="R151" s="241">
        <f>Q151*H151</f>
        <v>0.00396</v>
      </c>
      <c r="S151" s="241">
        <v>0</v>
      </c>
      <c r="T151" s="24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3" t="s">
        <v>147</v>
      </c>
      <c r="AT151" s="243" t="s">
        <v>142</v>
      </c>
      <c r="AU151" s="243" t="s">
        <v>86</v>
      </c>
      <c r="AY151" s="14" t="s">
        <v>139</v>
      </c>
      <c r="BE151" s="244">
        <f>IF(N151="základní",J151,0)</f>
        <v>0</v>
      </c>
      <c r="BF151" s="244">
        <f>IF(N151="snížená",J151,0)</f>
        <v>0</v>
      </c>
      <c r="BG151" s="244">
        <f>IF(N151="zákl. přenesená",J151,0)</f>
        <v>0</v>
      </c>
      <c r="BH151" s="244">
        <f>IF(N151="sníž. přenesená",J151,0)</f>
        <v>0</v>
      </c>
      <c r="BI151" s="244">
        <f>IF(N151="nulová",J151,0)</f>
        <v>0</v>
      </c>
      <c r="BJ151" s="14" t="s">
        <v>84</v>
      </c>
      <c r="BK151" s="244">
        <f>ROUND(I151*H151,2)</f>
        <v>0</v>
      </c>
      <c r="BL151" s="14" t="s">
        <v>147</v>
      </c>
      <c r="BM151" s="243" t="s">
        <v>1392</v>
      </c>
    </row>
    <row r="152" s="2" customFormat="1" ht="16.5" customHeight="1">
      <c r="A152" s="35"/>
      <c r="B152" s="36"/>
      <c r="C152" s="232" t="s">
        <v>1393</v>
      </c>
      <c r="D152" s="232" t="s">
        <v>142</v>
      </c>
      <c r="E152" s="233" t="s">
        <v>1394</v>
      </c>
      <c r="F152" s="234" t="s">
        <v>1395</v>
      </c>
      <c r="G152" s="235" t="s">
        <v>166</v>
      </c>
      <c r="H152" s="236">
        <v>1</v>
      </c>
      <c r="I152" s="237"/>
      <c r="J152" s="238">
        <f>ROUND(I152*H152,2)</f>
        <v>0</v>
      </c>
      <c r="K152" s="234" t="s">
        <v>146</v>
      </c>
      <c r="L152" s="41"/>
      <c r="M152" s="239" t="s">
        <v>1</v>
      </c>
      <c r="N152" s="240" t="s">
        <v>41</v>
      </c>
      <c r="O152" s="88"/>
      <c r="P152" s="241">
        <f>O152*H152</f>
        <v>0</v>
      </c>
      <c r="Q152" s="241">
        <v>0.0026199999999999999</v>
      </c>
      <c r="R152" s="241">
        <f>Q152*H152</f>
        <v>0.0026199999999999999</v>
      </c>
      <c r="S152" s="241">
        <v>0</v>
      </c>
      <c r="T152" s="24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3" t="s">
        <v>147</v>
      </c>
      <c r="AT152" s="243" t="s">
        <v>142</v>
      </c>
      <c r="AU152" s="243" t="s">
        <v>86</v>
      </c>
      <c r="AY152" s="14" t="s">
        <v>139</v>
      </c>
      <c r="BE152" s="244">
        <f>IF(N152="základní",J152,0)</f>
        <v>0</v>
      </c>
      <c r="BF152" s="244">
        <f>IF(N152="snížená",J152,0)</f>
        <v>0</v>
      </c>
      <c r="BG152" s="244">
        <f>IF(N152="zákl. přenesená",J152,0)</f>
        <v>0</v>
      </c>
      <c r="BH152" s="244">
        <f>IF(N152="sníž. přenesená",J152,0)</f>
        <v>0</v>
      </c>
      <c r="BI152" s="244">
        <f>IF(N152="nulová",J152,0)</f>
        <v>0</v>
      </c>
      <c r="BJ152" s="14" t="s">
        <v>84</v>
      </c>
      <c r="BK152" s="244">
        <f>ROUND(I152*H152,2)</f>
        <v>0</v>
      </c>
      <c r="BL152" s="14" t="s">
        <v>147</v>
      </c>
      <c r="BM152" s="243" t="s">
        <v>1396</v>
      </c>
    </row>
    <row r="153" s="2" customFormat="1" ht="24" customHeight="1">
      <c r="A153" s="35"/>
      <c r="B153" s="36"/>
      <c r="C153" s="232" t="s">
        <v>924</v>
      </c>
      <c r="D153" s="232" t="s">
        <v>142</v>
      </c>
      <c r="E153" s="233" t="s">
        <v>1397</v>
      </c>
      <c r="F153" s="234" t="s">
        <v>1398</v>
      </c>
      <c r="G153" s="235" t="s">
        <v>166</v>
      </c>
      <c r="H153" s="236">
        <v>1</v>
      </c>
      <c r="I153" s="237"/>
      <c r="J153" s="238">
        <f>ROUND(I153*H153,2)</f>
        <v>0</v>
      </c>
      <c r="K153" s="234" t="s">
        <v>146</v>
      </c>
      <c r="L153" s="41"/>
      <c r="M153" s="239" t="s">
        <v>1</v>
      </c>
      <c r="N153" s="240" t="s">
        <v>41</v>
      </c>
      <c r="O153" s="88"/>
      <c r="P153" s="241">
        <f>O153*H153</f>
        <v>0</v>
      </c>
      <c r="Q153" s="241">
        <v>0.00024000000000000001</v>
      </c>
      <c r="R153" s="241">
        <f>Q153*H153</f>
        <v>0.00024000000000000001</v>
      </c>
      <c r="S153" s="241">
        <v>0</v>
      </c>
      <c r="T153" s="24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3" t="s">
        <v>147</v>
      </c>
      <c r="AT153" s="243" t="s">
        <v>142</v>
      </c>
      <c r="AU153" s="243" t="s">
        <v>86</v>
      </c>
      <c r="AY153" s="14" t="s">
        <v>139</v>
      </c>
      <c r="BE153" s="244">
        <f>IF(N153="základní",J153,0)</f>
        <v>0</v>
      </c>
      <c r="BF153" s="244">
        <f>IF(N153="snížená",J153,0)</f>
        <v>0</v>
      </c>
      <c r="BG153" s="244">
        <f>IF(N153="zákl. přenesená",J153,0)</f>
        <v>0</v>
      </c>
      <c r="BH153" s="244">
        <f>IF(N153="sníž. přenesená",J153,0)</f>
        <v>0</v>
      </c>
      <c r="BI153" s="244">
        <f>IF(N153="nulová",J153,0)</f>
        <v>0</v>
      </c>
      <c r="BJ153" s="14" t="s">
        <v>84</v>
      </c>
      <c r="BK153" s="244">
        <f>ROUND(I153*H153,2)</f>
        <v>0</v>
      </c>
      <c r="BL153" s="14" t="s">
        <v>147</v>
      </c>
      <c r="BM153" s="243" t="s">
        <v>1399</v>
      </c>
    </row>
    <row r="154" s="2" customFormat="1" ht="24" customHeight="1">
      <c r="A154" s="35"/>
      <c r="B154" s="36"/>
      <c r="C154" s="232" t="s">
        <v>1400</v>
      </c>
      <c r="D154" s="232" t="s">
        <v>142</v>
      </c>
      <c r="E154" s="233" t="s">
        <v>1401</v>
      </c>
      <c r="F154" s="234" t="s">
        <v>1402</v>
      </c>
      <c r="G154" s="235" t="s">
        <v>166</v>
      </c>
      <c r="H154" s="236">
        <v>1</v>
      </c>
      <c r="I154" s="237"/>
      <c r="J154" s="238">
        <f>ROUND(I154*H154,2)</f>
        <v>0</v>
      </c>
      <c r="K154" s="234" t="s">
        <v>146</v>
      </c>
      <c r="L154" s="41"/>
      <c r="M154" s="239" t="s">
        <v>1</v>
      </c>
      <c r="N154" s="240" t="s">
        <v>41</v>
      </c>
      <c r="O154" s="88"/>
      <c r="P154" s="241">
        <f>O154*H154</f>
        <v>0</v>
      </c>
      <c r="Q154" s="241">
        <v>0.00036000000000000002</v>
      </c>
      <c r="R154" s="241">
        <f>Q154*H154</f>
        <v>0.00036000000000000002</v>
      </c>
      <c r="S154" s="241">
        <v>0</v>
      </c>
      <c r="T154" s="24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3" t="s">
        <v>147</v>
      </c>
      <c r="AT154" s="243" t="s">
        <v>142</v>
      </c>
      <c r="AU154" s="243" t="s">
        <v>86</v>
      </c>
      <c r="AY154" s="14" t="s">
        <v>139</v>
      </c>
      <c r="BE154" s="244">
        <f>IF(N154="základní",J154,0)</f>
        <v>0</v>
      </c>
      <c r="BF154" s="244">
        <f>IF(N154="snížená",J154,0)</f>
        <v>0</v>
      </c>
      <c r="BG154" s="244">
        <f>IF(N154="zákl. přenesená",J154,0)</f>
        <v>0</v>
      </c>
      <c r="BH154" s="244">
        <f>IF(N154="sníž. přenesená",J154,0)</f>
        <v>0</v>
      </c>
      <c r="BI154" s="244">
        <f>IF(N154="nulová",J154,0)</f>
        <v>0</v>
      </c>
      <c r="BJ154" s="14" t="s">
        <v>84</v>
      </c>
      <c r="BK154" s="244">
        <f>ROUND(I154*H154,2)</f>
        <v>0</v>
      </c>
      <c r="BL154" s="14" t="s">
        <v>147</v>
      </c>
      <c r="BM154" s="243" t="s">
        <v>1403</v>
      </c>
    </row>
    <row r="155" s="2" customFormat="1" ht="16.5" customHeight="1">
      <c r="A155" s="35"/>
      <c r="B155" s="36"/>
      <c r="C155" s="232" t="s">
        <v>928</v>
      </c>
      <c r="D155" s="232" t="s">
        <v>142</v>
      </c>
      <c r="E155" s="233" t="s">
        <v>1404</v>
      </c>
      <c r="F155" s="234" t="s">
        <v>1405</v>
      </c>
      <c r="G155" s="235" t="s">
        <v>166</v>
      </c>
      <c r="H155" s="236">
        <v>1</v>
      </c>
      <c r="I155" s="237"/>
      <c r="J155" s="238">
        <f>ROUND(I155*H155,2)</f>
        <v>0</v>
      </c>
      <c r="K155" s="234" t="s">
        <v>146</v>
      </c>
      <c r="L155" s="41"/>
      <c r="M155" s="239" t="s">
        <v>1</v>
      </c>
      <c r="N155" s="240" t="s">
        <v>41</v>
      </c>
      <c r="O155" s="88"/>
      <c r="P155" s="241">
        <f>O155*H155</f>
        <v>0</v>
      </c>
      <c r="Q155" s="241">
        <v>0.00040999999999999999</v>
      </c>
      <c r="R155" s="241">
        <f>Q155*H155</f>
        <v>0.00040999999999999999</v>
      </c>
      <c r="S155" s="241">
        <v>0</v>
      </c>
      <c r="T155" s="24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3" t="s">
        <v>147</v>
      </c>
      <c r="AT155" s="243" t="s">
        <v>142</v>
      </c>
      <c r="AU155" s="243" t="s">
        <v>86</v>
      </c>
      <c r="AY155" s="14" t="s">
        <v>139</v>
      </c>
      <c r="BE155" s="244">
        <f>IF(N155="základní",J155,0)</f>
        <v>0</v>
      </c>
      <c r="BF155" s="244">
        <f>IF(N155="snížená",J155,0)</f>
        <v>0</v>
      </c>
      <c r="BG155" s="244">
        <f>IF(N155="zákl. přenesená",J155,0)</f>
        <v>0</v>
      </c>
      <c r="BH155" s="244">
        <f>IF(N155="sníž. přenesená",J155,0)</f>
        <v>0</v>
      </c>
      <c r="BI155" s="244">
        <f>IF(N155="nulová",J155,0)</f>
        <v>0</v>
      </c>
      <c r="BJ155" s="14" t="s">
        <v>84</v>
      </c>
      <c r="BK155" s="244">
        <f>ROUND(I155*H155,2)</f>
        <v>0</v>
      </c>
      <c r="BL155" s="14" t="s">
        <v>147</v>
      </c>
      <c r="BM155" s="243" t="s">
        <v>1406</v>
      </c>
    </row>
    <row r="156" s="2" customFormat="1" ht="24" customHeight="1">
      <c r="A156" s="35"/>
      <c r="B156" s="36"/>
      <c r="C156" s="232" t="s">
        <v>932</v>
      </c>
      <c r="D156" s="232" t="s">
        <v>142</v>
      </c>
      <c r="E156" s="233" t="s">
        <v>1407</v>
      </c>
      <c r="F156" s="234" t="s">
        <v>1408</v>
      </c>
      <c r="G156" s="235" t="s">
        <v>166</v>
      </c>
      <c r="H156" s="236">
        <v>1</v>
      </c>
      <c r="I156" s="237"/>
      <c r="J156" s="238">
        <f>ROUND(I156*H156,2)</f>
        <v>0</v>
      </c>
      <c r="K156" s="234" t="s">
        <v>146</v>
      </c>
      <c r="L156" s="41"/>
      <c r="M156" s="239" t="s">
        <v>1</v>
      </c>
      <c r="N156" s="240" t="s">
        <v>41</v>
      </c>
      <c r="O156" s="88"/>
      <c r="P156" s="241">
        <f>O156*H156</f>
        <v>0</v>
      </c>
      <c r="Q156" s="241">
        <v>0.00024000000000000001</v>
      </c>
      <c r="R156" s="241">
        <f>Q156*H156</f>
        <v>0.00024000000000000001</v>
      </c>
      <c r="S156" s="241">
        <v>0</v>
      </c>
      <c r="T156" s="24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3" t="s">
        <v>147</v>
      </c>
      <c r="AT156" s="243" t="s">
        <v>142</v>
      </c>
      <c r="AU156" s="243" t="s">
        <v>86</v>
      </c>
      <c r="AY156" s="14" t="s">
        <v>139</v>
      </c>
      <c r="BE156" s="244">
        <f>IF(N156="základní",J156,0)</f>
        <v>0</v>
      </c>
      <c r="BF156" s="244">
        <f>IF(N156="snížená",J156,0)</f>
        <v>0</v>
      </c>
      <c r="BG156" s="244">
        <f>IF(N156="zákl. přenesená",J156,0)</f>
        <v>0</v>
      </c>
      <c r="BH156" s="244">
        <f>IF(N156="sníž. přenesená",J156,0)</f>
        <v>0</v>
      </c>
      <c r="BI156" s="244">
        <f>IF(N156="nulová",J156,0)</f>
        <v>0</v>
      </c>
      <c r="BJ156" s="14" t="s">
        <v>84</v>
      </c>
      <c r="BK156" s="244">
        <f>ROUND(I156*H156,2)</f>
        <v>0</v>
      </c>
      <c r="BL156" s="14" t="s">
        <v>147</v>
      </c>
      <c r="BM156" s="243" t="s">
        <v>1409</v>
      </c>
    </row>
    <row r="157" s="2" customFormat="1" ht="16.5" customHeight="1">
      <c r="A157" s="35"/>
      <c r="B157" s="36"/>
      <c r="C157" s="257" t="s">
        <v>936</v>
      </c>
      <c r="D157" s="257" t="s">
        <v>512</v>
      </c>
      <c r="E157" s="258" t="s">
        <v>1410</v>
      </c>
      <c r="F157" s="259" t="s">
        <v>1411</v>
      </c>
      <c r="G157" s="260" t="s">
        <v>627</v>
      </c>
      <c r="H157" s="261">
        <v>1</v>
      </c>
      <c r="I157" s="262"/>
      <c r="J157" s="263">
        <f>ROUND(I157*H157,2)</f>
        <v>0</v>
      </c>
      <c r="K157" s="259" t="s">
        <v>1</v>
      </c>
      <c r="L157" s="264"/>
      <c r="M157" s="265" t="s">
        <v>1</v>
      </c>
      <c r="N157" s="266" t="s">
        <v>41</v>
      </c>
      <c r="O157" s="88"/>
      <c r="P157" s="241">
        <f>O157*H157</f>
        <v>0</v>
      </c>
      <c r="Q157" s="241">
        <v>0</v>
      </c>
      <c r="R157" s="241">
        <f>Q157*H157</f>
        <v>0</v>
      </c>
      <c r="S157" s="241">
        <v>0</v>
      </c>
      <c r="T157" s="24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3" t="s">
        <v>281</v>
      </c>
      <c r="AT157" s="243" t="s">
        <v>512</v>
      </c>
      <c r="AU157" s="243" t="s">
        <v>86</v>
      </c>
      <c r="AY157" s="14" t="s">
        <v>139</v>
      </c>
      <c r="BE157" s="244">
        <f>IF(N157="základní",J157,0)</f>
        <v>0</v>
      </c>
      <c r="BF157" s="244">
        <f>IF(N157="snížená",J157,0)</f>
        <v>0</v>
      </c>
      <c r="BG157" s="244">
        <f>IF(N157="zákl. přenesená",J157,0)</f>
        <v>0</v>
      </c>
      <c r="BH157" s="244">
        <f>IF(N157="sníž. přenesená",J157,0)</f>
        <v>0</v>
      </c>
      <c r="BI157" s="244">
        <f>IF(N157="nulová",J157,0)</f>
        <v>0</v>
      </c>
      <c r="BJ157" s="14" t="s">
        <v>84</v>
      </c>
      <c r="BK157" s="244">
        <f>ROUND(I157*H157,2)</f>
        <v>0</v>
      </c>
      <c r="BL157" s="14" t="s">
        <v>147</v>
      </c>
      <c r="BM157" s="243" t="s">
        <v>1412</v>
      </c>
    </row>
    <row r="158" s="2" customFormat="1">
      <c r="A158" s="35"/>
      <c r="B158" s="36"/>
      <c r="C158" s="37"/>
      <c r="D158" s="245" t="s">
        <v>331</v>
      </c>
      <c r="E158" s="37"/>
      <c r="F158" s="246" t="s">
        <v>1413</v>
      </c>
      <c r="G158" s="37"/>
      <c r="H158" s="37"/>
      <c r="I158" s="141"/>
      <c r="J158" s="37"/>
      <c r="K158" s="37"/>
      <c r="L158" s="41"/>
      <c r="M158" s="251"/>
      <c r="N158" s="252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331</v>
      </c>
      <c r="AU158" s="14" t="s">
        <v>86</v>
      </c>
    </row>
    <row r="159" s="2" customFormat="1" ht="24" customHeight="1">
      <c r="A159" s="35"/>
      <c r="B159" s="36"/>
      <c r="C159" s="232" t="s">
        <v>940</v>
      </c>
      <c r="D159" s="232" t="s">
        <v>142</v>
      </c>
      <c r="E159" s="233" t="s">
        <v>1414</v>
      </c>
      <c r="F159" s="234" t="s">
        <v>1415</v>
      </c>
      <c r="G159" s="235" t="s">
        <v>166</v>
      </c>
      <c r="H159" s="236">
        <v>1</v>
      </c>
      <c r="I159" s="237"/>
      <c r="J159" s="238">
        <f>ROUND(I159*H159,2)</f>
        <v>0</v>
      </c>
      <c r="K159" s="234" t="s">
        <v>146</v>
      </c>
      <c r="L159" s="41"/>
      <c r="M159" s="239" t="s">
        <v>1</v>
      </c>
      <c r="N159" s="240" t="s">
        <v>41</v>
      </c>
      <c r="O159" s="88"/>
      <c r="P159" s="241">
        <f>O159*H159</f>
        <v>0</v>
      </c>
      <c r="Q159" s="241">
        <v>0.0048500000000000001</v>
      </c>
      <c r="R159" s="241">
        <f>Q159*H159</f>
        <v>0.0048500000000000001</v>
      </c>
      <c r="S159" s="241">
        <v>0</v>
      </c>
      <c r="T159" s="24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3" t="s">
        <v>147</v>
      </c>
      <c r="AT159" s="243" t="s">
        <v>142</v>
      </c>
      <c r="AU159" s="243" t="s">
        <v>86</v>
      </c>
      <c r="AY159" s="14" t="s">
        <v>139</v>
      </c>
      <c r="BE159" s="244">
        <f>IF(N159="základní",J159,0)</f>
        <v>0</v>
      </c>
      <c r="BF159" s="244">
        <f>IF(N159="snížená",J159,0)</f>
        <v>0</v>
      </c>
      <c r="BG159" s="244">
        <f>IF(N159="zákl. přenesená",J159,0)</f>
        <v>0</v>
      </c>
      <c r="BH159" s="244">
        <f>IF(N159="sníž. přenesená",J159,0)</f>
        <v>0</v>
      </c>
      <c r="BI159" s="244">
        <f>IF(N159="nulová",J159,0)</f>
        <v>0</v>
      </c>
      <c r="BJ159" s="14" t="s">
        <v>84</v>
      </c>
      <c r="BK159" s="244">
        <f>ROUND(I159*H159,2)</f>
        <v>0</v>
      </c>
      <c r="BL159" s="14" t="s">
        <v>147</v>
      </c>
      <c r="BM159" s="243" t="s">
        <v>1416</v>
      </c>
    </row>
    <row r="160" s="2" customFormat="1" ht="24" customHeight="1">
      <c r="A160" s="35"/>
      <c r="B160" s="36"/>
      <c r="C160" s="232" t="s">
        <v>1417</v>
      </c>
      <c r="D160" s="232" t="s">
        <v>142</v>
      </c>
      <c r="E160" s="233" t="s">
        <v>613</v>
      </c>
      <c r="F160" s="234" t="s">
        <v>614</v>
      </c>
      <c r="G160" s="235" t="s">
        <v>145</v>
      </c>
      <c r="H160" s="236">
        <v>24</v>
      </c>
      <c r="I160" s="237"/>
      <c r="J160" s="238">
        <f>ROUND(I160*H160,2)</f>
        <v>0</v>
      </c>
      <c r="K160" s="234" t="s">
        <v>146</v>
      </c>
      <c r="L160" s="41"/>
      <c r="M160" s="239" t="s">
        <v>1</v>
      </c>
      <c r="N160" s="240" t="s">
        <v>41</v>
      </c>
      <c r="O160" s="88"/>
      <c r="P160" s="241">
        <f>O160*H160</f>
        <v>0</v>
      </c>
      <c r="Q160" s="241">
        <v>0.00019000000000000001</v>
      </c>
      <c r="R160" s="241">
        <f>Q160*H160</f>
        <v>0.0045599999999999998</v>
      </c>
      <c r="S160" s="241">
        <v>0</v>
      </c>
      <c r="T160" s="24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3" t="s">
        <v>147</v>
      </c>
      <c r="AT160" s="243" t="s">
        <v>142</v>
      </c>
      <c r="AU160" s="243" t="s">
        <v>86</v>
      </c>
      <c r="AY160" s="14" t="s">
        <v>139</v>
      </c>
      <c r="BE160" s="244">
        <f>IF(N160="základní",J160,0)</f>
        <v>0</v>
      </c>
      <c r="BF160" s="244">
        <f>IF(N160="snížená",J160,0)</f>
        <v>0</v>
      </c>
      <c r="BG160" s="244">
        <f>IF(N160="zákl. přenesená",J160,0)</f>
        <v>0</v>
      </c>
      <c r="BH160" s="244">
        <f>IF(N160="sníž. přenesená",J160,0)</f>
        <v>0</v>
      </c>
      <c r="BI160" s="244">
        <f>IF(N160="nulová",J160,0)</f>
        <v>0</v>
      </c>
      <c r="BJ160" s="14" t="s">
        <v>84</v>
      </c>
      <c r="BK160" s="244">
        <f>ROUND(I160*H160,2)</f>
        <v>0</v>
      </c>
      <c r="BL160" s="14" t="s">
        <v>147</v>
      </c>
      <c r="BM160" s="243" t="s">
        <v>1418</v>
      </c>
    </row>
    <row r="161" s="2" customFormat="1" ht="24" customHeight="1">
      <c r="A161" s="35"/>
      <c r="B161" s="36"/>
      <c r="C161" s="232" t="s">
        <v>844</v>
      </c>
      <c r="D161" s="232" t="s">
        <v>142</v>
      </c>
      <c r="E161" s="233" t="s">
        <v>1419</v>
      </c>
      <c r="F161" s="234" t="s">
        <v>1420</v>
      </c>
      <c r="G161" s="235" t="s">
        <v>145</v>
      </c>
      <c r="H161" s="236">
        <v>32</v>
      </c>
      <c r="I161" s="237"/>
      <c r="J161" s="238">
        <f>ROUND(I161*H161,2)</f>
        <v>0</v>
      </c>
      <c r="K161" s="234" t="s">
        <v>146</v>
      </c>
      <c r="L161" s="41"/>
      <c r="M161" s="239" t="s">
        <v>1</v>
      </c>
      <c r="N161" s="240" t="s">
        <v>41</v>
      </c>
      <c r="O161" s="88"/>
      <c r="P161" s="241">
        <f>O161*H161</f>
        <v>0</v>
      </c>
      <c r="Q161" s="241">
        <v>0.00035</v>
      </c>
      <c r="R161" s="241">
        <f>Q161*H161</f>
        <v>0.0112</v>
      </c>
      <c r="S161" s="241">
        <v>0</v>
      </c>
      <c r="T161" s="24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3" t="s">
        <v>147</v>
      </c>
      <c r="AT161" s="243" t="s">
        <v>142</v>
      </c>
      <c r="AU161" s="243" t="s">
        <v>86</v>
      </c>
      <c r="AY161" s="14" t="s">
        <v>139</v>
      </c>
      <c r="BE161" s="244">
        <f>IF(N161="základní",J161,0)</f>
        <v>0</v>
      </c>
      <c r="BF161" s="244">
        <f>IF(N161="snížená",J161,0)</f>
        <v>0</v>
      </c>
      <c r="BG161" s="244">
        <f>IF(N161="zákl. přenesená",J161,0)</f>
        <v>0</v>
      </c>
      <c r="BH161" s="244">
        <f>IF(N161="sníž. přenesená",J161,0)</f>
        <v>0</v>
      </c>
      <c r="BI161" s="244">
        <f>IF(N161="nulová",J161,0)</f>
        <v>0</v>
      </c>
      <c r="BJ161" s="14" t="s">
        <v>84</v>
      </c>
      <c r="BK161" s="244">
        <f>ROUND(I161*H161,2)</f>
        <v>0</v>
      </c>
      <c r="BL161" s="14" t="s">
        <v>147</v>
      </c>
      <c r="BM161" s="243" t="s">
        <v>1421</v>
      </c>
    </row>
    <row r="162" s="2" customFormat="1" ht="16.5" customHeight="1">
      <c r="A162" s="35"/>
      <c r="B162" s="36"/>
      <c r="C162" s="232" t="s">
        <v>1422</v>
      </c>
      <c r="D162" s="232" t="s">
        <v>142</v>
      </c>
      <c r="E162" s="233" t="s">
        <v>616</v>
      </c>
      <c r="F162" s="234" t="s">
        <v>617</v>
      </c>
      <c r="G162" s="235" t="s">
        <v>145</v>
      </c>
      <c r="H162" s="236">
        <v>56</v>
      </c>
      <c r="I162" s="237"/>
      <c r="J162" s="238">
        <f>ROUND(I162*H162,2)</f>
        <v>0</v>
      </c>
      <c r="K162" s="234" t="s">
        <v>146</v>
      </c>
      <c r="L162" s="41"/>
      <c r="M162" s="239" t="s">
        <v>1</v>
      </c>
      <c r="N162" s="240" t="s">
        <v>41</v>
      </c>
      <c r="O162" s="88"/>
      <c r="P162" s="241">
        <f>O162*H162</f>
        <v>0</v>
      </c>
      <c r="Q162" s="241">
        <v>1.0000000000000001E-05</v>
      </c>
      <c r="R162" s="241">
        <f>Q162*H162</f>
        <v>0.00056000000000000006</v>
      </c>
      <c r="S162" s="241">
        <v>0</v>
      </c>
      <c r="T162" s="24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3" t="s">
        <v>147</v>
      </c>
      <c r="AT162" s="243" t="s">
        <v>142</v>
      </c>
      <c r="AU162" s="243" t="s">
        <v>86</v>
      </c>
      <c r="AY162" s="14" t="s">
        <v>139</v>
      </c>
      <c r="BE162" s="244">
        <f>IF(N162="základní",J162,0)</f>
        <v>0</v>
      </c>
      <c r="BF162" s="244">
        <f>IF(N162="snížená",J162,0)</f>
        <v>0</v>
      </c>
      <c r="BG162" s="244">
        <f>IF(N162="zákl. přenesená",J162,0)</f>
        <v>0</v>
      </c>
      <c r="BH162" s="244">
        <f>IF(N162="sníž. přenesená",J162,0)</f>
        <v>0</v>
      </c>
      <c r="BI162" s="244">
        <f>IF(N162="nulová",J162,0)</f>
        <v>0</v>
      </c>
      <c r="BJ162" s="14" t="s">
        <v>84</v>
      </c>
      <c r="BK162" s="244">
        <f>ROUND(I162*H162,2)</f>
        <v>0</v>
      </c>
      <c r="BL162" s="14" t="s">
        <v>147</v>
      </c>
      <c r="BM162" s="243" t="s">
        <v>1423</v>
      </c>
    </row>
    <row r="163" s="2" customFormat="1" ht="16.5" customHeight="1">
      <c r="A163" s="35"/>
      <c r="B163" s="36"/>
      <c r="C163" s="232" t="s">
        <v>948</v>
      </c>
      <c r="D163" s="232" t="s">
        <v>142</v>
      </c>
      <c r="E163" s="233" t="s">
        <v>1424</v>
      </c>
      <c r="F163" s="234" t="s">
        <v>1425</v>
      </c>
      <c r="G163" s="235" t="s">
        <v>611</v>
      </c>
      <c r="H163" s="236">
        <v>1</v>
      </c>
      <c r="I163" s="237"/>
      <c r="J163" s="238">
        <f>ROUND(I163*H163,2)</f>
        <v>0</v>
      </c>
      <c r="K163" s="234" t="s">
        <v>1</v>
      </c>
      <c r="L163" s="41"/>
      <c r="M163" s="239" t="s">
        <v>1</v>
      </c>
      <c r="N163" s="240" t="s">
        <v>41</v>
      </c>
      <c r="O163" s="88"/>
      <c r="P163" s="241">
        <f>O163*H163</f>
        <v>0</v>
      </c>
      <c r="Q163" s="241">
        <v>0.01</v>
      </c>
      <c r="R163" s="241">
        <f>Q163*H163</f>
        <v>0.01</v>
      </c>
      <c r="S163" s="241">
        <v>0</v>
      </c>
      <c r="T163" s="24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3" t="s">
        <v>147</v>
      </c>
      <c r="AT163" s="243" t="s">
        <v>142</v>
      </c>
      <c r="AU163" s="243" t="s">
        <v>86</v>
      </c>
      <c r="AY163" s="14" t="s">
        <v>139</v>
      </c>
      <c r="BE163" s="244">
        <f>IF(N163="základní",J163,0)</f>
        <v>0</v>
      </c>
      <c r="BF163" s="244">
        <f>IF(N163="snížená",J163,0)</f>
        <v>0</v>
      </c>
      <c r="BG163" s="244">
        <f>IF(N163="zákl. přenesená",J163,0)</f>
        <v>0</v>
      </c>
      <c r="BH163" s="244">
        <f>IF(N163="sníž. přenesená",J163,0)</f>
        <v>0</v>
      </c>
      <c r="BI163" s="244">
        <f>IF(N163="nulová",J163,0)</f>
        <v>0</v>
      </c>
      <c r="BJ163" s="14" t="s">
        <v>84</v>
      </c>
      <c r="BK163" s="244">
        <f>ROUND(I163*H163,2)</f>
        <v>0</v>
      </c>
      <c r="BL163" s="14" t="s">
        <v>147</v>
      </c>
      <c r="BM163" s="243" t="s">
        <v>1426</v>
      </c>
    </row>
    <row r="164" s="2" customFormat="1" ht="16.5" customHeight="1">
      <c r="A164" s="35"/>
      <c r="B164" s="36"/>
      <c r="C164" s="257" t="s">
        <v>982</v>
      </c>
      <c r="D164" s="257" t="s">
        <v>512</v>
      </c>
      <c r="E164" s="258" t="s">
        <v>1427</v>
      </c>
      <c r="F164" s="259" t="s">
        <v>1428</v>
      </c>
      <c r="G164" s="260" t="s">
        <v>627</v>
      </c>
      <c r="H164" s="261">
        <v>1</v>
      </c>
      <c r="I164" s="262"/>
      <c r="J164" s="263">
        <f>ROUND(I164*H164,2)</f>
        <v>0</v>
      </c>
      <c r="K164" s="259" t="s">
        <v>1</v>
      </c>
      <c r="L164" s="264"/>
      <c r="M164" s="265" t="s">
        <v>1</v>
      </c>
      <c r="N164" s="266" t="s">
        <v>41</v>
      </c>
      <c r="O164" s="88"/>
      <c r="P164" s="241">
        <f>O164*H164</f>
        <v>0</v>
      </c>
      <c r="Q164" s="241">
        <v>0</v>
      </c>
      <c r="R164" s="241">
        <f>Q164*H164</f>
        <v>0</v>
      </c>
      <c r="S164" s="241">
        <v>0</v>
      </c>
      <c r="T164" s="24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3" t="s">
        <v>281</v>
      </c>
      <c r="AT164" s="243" t="s">
        <v>512</v>
      </c>
      <c r="AU164" s="243" t="s">
        <v>86</v>
      </c>
      <c r="AY164" s="14" t="s">
        <v>139</v>
      </c>
      <c r="BE164" s="244">
        <f>IF(N164="základní",J164,0)</f>
        <v>0</v>
      </c>
      <c r="BF164" s="244">
        <f>IF(N164="snížená",J164,0)</f>
        <v>0</v>
      </c>
      <c r="BG164" s="244">
        <f>IF(N164="zákl. přenesená",J164,0)</f>
        <v>0</v>
      </c>
      <c r="BH164" s="244">
        <f>IF(N164="sníž. přenesená",J164,0)</f>
        <v>0</v>
      </c>
      <c r="BI164" s="244">
        <f>IF(N164="nulová",J164,0)</f>
        <v>0</v>
      </c>
      <c r="BJ164" s="14" t="s">
        <v>84</v>
      </c>
      <c r="BK164" s="244">
        <f>ROUND(I164*H164,2)</f>
        <v>0</v>
      </c>
      <c r="BL164" s="14" t="s">
        <v>147</v>
      </c>
      <c r="BM164" s="243" t="s">
        <v>1429</v>
      </c>
    </row>
    <row r="165" s="2" customFormat="1" ht="16.5" customHeight="1">
      <c r="A165" s="35"/>
      <c r="B165" s="36"/>
      <c r="C165" s="257" t="s">
        <v>986</v>
      </c>
      <c r="D165" s="257" t="s">
        <v>512</v>
      </c>
      <c r="E165" s="258" t="s">
        <v>1430</v>
      </c>
      <c r="F165" s="259" t="s">
        <v>1431</v>
      </c>
      <c r="G165" s="260" t="s">
        <v>627</v>
      </c>
      <c r="H165" s="261">
        <v>1</v>
      </c>
      <c r="I165" s="262"/>
      <c r="J165" s="263">
        <f>ROUND(I165*H165,2)</f>
        <v>0</v>
      </c>
      <c r="K165" s="259" t="s">
        <v>1</v>
      </c>
      <c r="L165" s="264"/>
      <c r="M165" s="265" t="s">
        <v>1</v>
      </c>
      <c r="N165" s="266" t="s">
        <v>41</v>
      </c>
      <c r="O165" s="88"/>
      <c r="P165" s="241">
        <f>O165*H165</f>
        <v>0</v>
      </c>
      <c r="Q165" s="241">
        <v>0.0021810000000000002</v>
      </c>
      <c r="R165" s="241">
        <f>Q165*H165</f>
        <v>0.0021810000000000002</v>
      </c>
      <c r="S165" s="241">
        <v>0</v>
      </c>
      <c r="T165" s="24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3" t="s">
        <v>281</v>
      </c>
      <c r="AT165" s="243" t="s">
        <v>512</v>
      </c>
      <c r="AU165" s="243" t="s">
        <v>86</v>
      </c>
      <c r="AY165" s="14" t="s">
        <v>139</v>
      </c>
      <c r="BE165" s="244">
        <f>IF(N165="základní",J165,0)</f>
        <v>0</v>
      </c>
      <c r="BF165" s="244">
        <f>IF(N165="snížená",J165,0)</f>
        <v>0</v>
      </c>
      <c r="BG165" s="244">
        <f>IF(N165="zákl. přenesená",J165,0)</f>
        <v>0</v>
      </c>
      <c r="BH165" s="244">
        <f>IF(N165="sníž. přenesená",J165,0)</f>
        <v>0</v>
      </c>
      <c r="BI165" s="244">
        <f>IF(N165="nulová",J165,0)</f>
        <v>0</v>
      </c>
      <c r="BJ165" s="14" t="s">
        <v>84</v>
      </c>
      <c r="BK165" s="244">
        <f>ROUND(I165*H165,2)</f>
        <v>0</v>
      </c>
      <c r="BL165" s="14" t="s">
        <v>147</v>
      </c>
      <c r="BM165" s="243" t="s">
        <v>1432</v>
      </c>
    </row>
    <row r="166" s="2" customFormat="1">
      <c r="A166" s="35"/>
      <c r="B166" s="36"/>
      <c r="C166" s="37"/>
      <c r="D166" s="245" t="s">
        <v>331</v>
      </c>
      <c r="E166" s="37"/>
      <c r="F166" s="246" t="s">
        <v>1433</v>
      </c>
      <c r="G166" s="37"/>
      <c r="H166" s="37"/>
      <c r="I166" s="141"/>
      <c r="J166" s="37"/>
      <c r="K166" s="37"/>
      <c r="L166" s="41"/>
      <c r="M166" s="251"/>
      <c r="N166" s="252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331</v>
      </c>
      <c r="AU166" s="14" t="s">
        <v>86</v>
      </c>
    </row>
    <row r="167" s="2" customFormat="1" ht="24" customHeight="1">
      <c r="A167" s="35"/>
      <c r="B167" s="36"/>
      <c r="C167" s="232" t="s">
        <v>990</v>
      </c>
      <c r="D167" s="232" t="s">
        <v>142</v>
      </c>
      <c r="E167" s="233" t="s">
        <v>1434</v>
      </c>
      <c r="F167" s="234" t="s">
        <v>860</v>
      </c>
      <c r="G167" s="235" t="s">
        <v>239</v>
      </c>
      <c r="H167" s="236">
        <v>1</v>
      </c>
      <c r="I167" s="237"/>
      <c r="J167" s="238">
        <f>ROUND(I167*H167,2)</f>
        <v>0</v>
      </c>
      <c r="K167" s="234" t="s">
        <v>146</v>
      </c>
      <c r="L167" s="41"/>
      <c r="M167" s="239" t="s">
        <v>1</v>
      </c>
      <c r="N167" s="240" t="s">
        <v>41</v>
      </c>
      <c r="O167" s="88"/>
      <c r="P167" s="241">
        <f>O167*H167</f>
        <v>0</v>
      </c>
      <c r="Q167" s="241">
        <v>0.00068000000000000005</v>
      </c>
      <c r="R167" s="241">
        <f>Q167*H167</f>
        <v>0.00068000000000000005</v>
      </c>
      <c r="S167" s="241">
        <v>0</v>
      </c>
      <c r="T167" s="24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3" t="s">
        <v>147</v>
      </c>
      <c r="AT167" s="243" t="s">
        <v>142</v>
      </c>
      <c r="AU167" s="243" t="s">
        <v>86</v>
      </c>
      <c r="AY167" s="14" t="s">
        <v>139</v>
      </c>
      <c r="BE167" s="244">
        <f>IF(N167="základní",J167,0)</f>
        <v>0</v>
      </c>
      <c r="BF167" s="244">
        <f>IF(N167="snížená",J167,0)</f>
        <v>0</v>
      </c>
      <c r="BG167" s="244">
        <f>IF(N167="zákl. přenesená",J167,0)</f>
        <v>0</v>
      </c>
      <c r="BH167" s="244">
        <f>IF(N167="sníž. přenesená",J167,0)</f>
        <v>0</v>
      </c>
      <c r="BI167" s="244">
        <f>IF(N167="nulová",J167,0)</f>
        <v>0</v>
      </c>
      <c r="BJ167" s="14" t="s">
        <v>84</v>
      </c>
      <c r="BK167" s="244">
        <f>ROUND(I167*H167,2)</f>
        <v>0</v>
      </c>
      <c r="BL167" s="14" t="s">
        <v>147</v>
      </c>
      <c r="BM167" s="243" t="s">
        <v>1435</v>
      </c>
    </row>
    <row r="168" s="2" customFormat="1" ht="16.5" customHeight="1">
      <c r="A168" s="35"/>
      <c r="B168" s="36"/>
      <c r="C168" s="232" t="s">
        <v>1436</v>
      </c>
      <c r="D168" s="232" t="s">
        <v>142</v>
      </c>
      <c r="E168" s="233" t="s">
        <v>1437</v>
      </c>
      <c r="F168" s="234" t="s">
        <v>1438</v>
      </c>
      <c r="G168" s="235" t="s">
        <v>166</v>
      </c>
      <c r="H168" s="236">
        <v>2</v>
      </c>
      <c r="I168" s="237"/>
      <c r="J168" s="238">
        <f>ROUND(I168*H168,2)</f>
        <v>0</v>
      </c>
      <c r="K168" s="234" t="s">
        <v>146</v>
      </c>
      <c r="L168" s="41"/>
      <c r="M168" s="239" t="s">
        <v>1</v>
      </c>
      <c r="N168" s="240" t="s">
        <v>41</v>
      </c>
      <c r="O168" s="88"/>
      <c r="P168" s="241">
        <f>O168*H168</f>
        <v>0</v>
      </c>
      <c r="Q168" s="241">
        <v>0.00075000000000000002</v>
      </c>
      <c r="R168" s="241">
        <f>Q168*H168</f>
        <v>0.0015</v>
      </c>
      <c r="S168" s="241">
        <v>0</v>
      </c>
      <c r="T168" s="24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3" t="s">
        <v>147</v>
      </c>
      <c r="AT168" s="243" t="s">
        <v>142</v>
      </c>
      <c r="AU168" s="243" t="s">
        <v>86</v>
      </c>
      <c r="AY168" s="14" t="s">
        <v>139</v>
      </c>
      <c r="BE168" s="244">
        <f>IF(N168="základní",J168,0)</f>
        <v>0</v>
      </c>
      <c r="BF168" s="244">
        <f>IF(N168="snížená",J168,0)</f>
        <v>0</v>
      </c>
      <c r="BG168" s="244">
        <f>IF(N168="zákl. přenesená",J168,0)</f>
        <v>0</v>
      </c>
      <c r="BH168" s="244">
        <f>IF(N168="sníž. přenesená",J168,0)</f>
        <v>0</v>
      </c>
      <c r="BI168" s="244">
        <f>IF(N168="nulová",J168,0)</f>
        <v>0</v>
      </c>
      <c r="BJ168" s="14" t="s">
        <v>84</v>
      </c>
      <c r="BK168" s="244">
        <f>ROUND(I168*H168,2)</f>
        <v>0</v>
      </c>
      <c r="BL168" s="14" t="s">
        <v>147</v>
      </c>
      <c r="BM168" s="243" t="s">
        <v>1439</v>
      </c>
    </row>
    <row r="169" s="2" customFormat="1" ht="16.5" customHeight="1">
      <c r="A169" s="35"/>
      <c r="B169" s="36"/>
      <c r="C169" s="232" t="s">
        <v>1014</v>
      </c>
      <c r="D169" s="232" t="s">
        <v>142</v>
      </c>
      <c r="E169" s="233" t="s">
        <v>1107</v>
      </c>
      <c r="F169" s="234" t="s">
        <v>1108</v>
      </c>
      <c r="G169" s="235" t="s">
        <v>166</v>
      </c>
      <c r="H169" s="236">
        <v>1</v>
      </c>
      <c r="I169" s="237"/>
      <c r="J169" s="238">
        <f>ROUND(I169*H169,2)</f>
        <v>0</v>
      </c>
      <c r="K169" s="234" t="s">
        <v>146</v>
      </c>
      <c r="L169" s="41"/>
      <c r="M169" s="239" t="s">
        <v>1</v>
      </c>
      <c r="N169" s="240" t="s">
        <v>41</v>
      </c>
      <c r="O169" s="88"/>
      <c r="P169" s="241">
        <f>O169*H169</f>
        <v>0</v>
      </c>
      <c r="Q169" s="241">
        <v>0.00044000000000000002</v>
      </c>
      <c r="R169" s="241">
        <f>Q169*H169</f>
        <v>0.00044000000000000002</v>
      </c>
      <c r="S169" s="241">
        <v>0</v>
      </c>
      <c r="T169" s="24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3" t="s">
        <v>147</v>
      </c>
      <c r="AT169" s="243" t="s">
        <v>142</v>
      </c>
      <c r="AU169" s="243" t="s">
        <v>86</v>
      </c>
      <c r="AY169" s="14" t="s">
        <v>139</v>
      </c>
      <c r="BE169" s="244">
        <f>IF(N169="základní",J169,0)</f>
        <v>0</v>
      </c>
      <c r="BF169" s="244">
        <f>IF(N169="snížená",J169,0)</f>
        <v>0</v>
      </c>
      <c r="BG169" s="244">
        <f>IF(N169="zákl. přenesená",J169,0)</f>
        <v>0</v>
      </c>
      <c r="BH169" s="244">
        <f>IF(N169="sníž. přenesená",J169,0)</f>
        <v>0</v>
      </c>
      <c r="BI169" s="244">
        <f>IF(N169="nulová",J169,0)</f>
        <v>0</v>
      </c>
      <c r="BJ169" s="14" t="s">
        <v>84</v>
      </c>
      <c r="BK169" s="244">
        <f>ROUND(I169*H169,2)</f>
        <v>0</v>
      </c>
      <c r="BL169" s="14" t="s">
        <v>147</v>
      </c>
      <c r="BM169" s="243" t="s">
        <v>1440</v>
      </c>
    </row>
    <row r="170" s="2" customFormat="1" ht="24" customHeight="1">
      <c r="A170" s="35"/>
      <c r="B170" s="36"/>
      <c r="C170" s="232" t="s">
        <v>994</v>
      </c>
      <c r="D170" s="232" t="s">
        <v>142</v>
      </c>
      <c r="E170" s="233" t="s">
        <v>630</v>
      </c>
      <c r="F170" s="234" t="s">
        <v>631</v>
      </c>
      <c r="G170" s="235" t="s">
        <v>166</v>
      </c>
      <c r="H170" s="236">
        <v>1</v>
      </c>
      <c r="I170" s="237"/>
      <c r="J170" s="238">
        <f>ROUND(I170*H170,2)</f>
        <v>0</v>
      </c>
      <c r="K170" s="234" t="s">
        <v>1</v>
      </c>
      <c r="L170" s="41"/>
      <c r="M170" s="239" t="s">
        <v>1</v>
      </c>
      <c r="N170" s="240" t="s">
        <v>41</v>
      </c>
      <c r="O170" s="88"/>
      <c r="P170" s="241">
        <f>O170*H170</f>
        <v>0</v>
      </c>
      <c r="Q170" s="241">
        <v>0.0023800000000000002</v>
      </c>
      <c r="R170" s="241">
        <f>Q170*H170</f>
        <v>0.0023800000000000002</v>
      </c>
      <c r="S170" s="241">
        <v>0</v>
      </c>
      <c r="T170" s="24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3" t="s">
        <v>147</v>
      </c>
      <c r="AT170" s="243" t="s">
        <v>142</v>
      </c>
      <c r="AU170" s="243" t="s">
        <v>86</v>
      </c>
      <c r="AY170" s="14" t="s">
        <v>139</v>
      </c>
      <c r="BE170" s="244">
        <f>IF(N170="základní",J170,0)</f>
        <v>0</v>
      </c>
      <c r="BF170" s="244">
        <f>IF(N170="snížená",J170,0)</f>
        <v>0</v>
      </c>
      <c r="BG170" s="244">
        <f>IF(N170="zákl. přenesená",J170,0)</f>
        <v>0</v>
      </c>
      <c r="BH170" s="244">
        <f>IF(N170="sníž. přenesená",J170,0)</f>
        <v>0</v>
      </c>
      <c r="BI170" s="244">
        <f>IF(N170="nulová",J170,0)</f>
        <v>0</v>
      </c>
      <c r="BJ170" s="14" t="s">
        <v>84</v>
      </c>
      <c r="BK170" s="244">
        <f>ROUND(I170*H170,2)</f>
        <v>0</v>
      </c>
      <c r="BL170" s="14" t="s">
        <v>147</v>
      </c>
      <c r="BM170" s="243" t="s">
        <v>1441</v>
      </c>
    </row>
    <row r="171" s="2" customFormat="1" ht="24" customHeight="1">
      <c r="A171" s="35"/>
      <c r="B171" s="36"/>
      <c r="C171" s="232" t="s">
        <v>1442</v>
      </c>
      <c r="D171" s="232" t="s">
        <v>142</v>
      </c>
      <c r="E171" s="233" t="s">
        <v>634</v>
      </c>
      <c r="F171" s="234" t="s">
        <v>635</v>
      </c>
      <c r="G171" s="235" t="s">
        <v>155</v>
      </c>
      <c r="H171" s="236">
        <v>0.316</v>
      </c>
      <c r="I171" s="237"/>
      <c r="J171" s="238">
        <f>ROUND(I171*H171,2)</f>
        <v>0</v>
      </c>
      <c r="K171" s="234" t="s">
        <v>146</v>
      </c>
      <c r="L171" s="41"/>
      <c r="M171" s="239" t="s">
        <v>1</v>
      </c>
      <c r="N171" s="240" t="s">
        <v>41</v>
      </c>
      <c r="O171" s="88"/>
      <c r="P171" s="241">
        <f>O171*H171</f>
        <v>0</v>
      </c>
      <c r="Q171" s="241">
        <v>0</v>
      </c>
      <c r="R171" s="241">
        <f>Q171*H171</f>
        <v>0</v>
      </c>
      <c r="S171" s="241">
        <v>0</v>
      </c>
      <c r="T171" s="24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3" t="s">
        <v>147</v>
      </c>
      <c r="AT171" s="243" t="s">
        <v>142</v>
      </c>
      <c r="AU171" s="243" t="s">
        <v>86</v>
      </c>
      <c r="AY171" s="14" t="s">
        <v>139</v>
      </c>
      <c r="BE171" s="244">
        <f>IF(N171="základní",J171,0)</f>
        <v>0</v>
      </c>
      <c r="BF171" s="244">
        <f>IF(N171="snížená",J171,0)</f>
        <v>0</v>
      </c>
      <c r="BG171" s="244">
        <f>IF(N171="zákl. přenesená",J171,0)</f>
        <v>0</v>
      </c>
      <c r="BH171" s="244">
        <f>IF(N171="sníž. přenesená",J171,0)</f>
        <v>0</v>
      </c>
      <c r="BI171" s="244">
        <f>IF(N171="nulová",J171,0)</f>
        <v>0</v>
      </c>
      <c r="BJ171" s="14" t="s">
        <v>84</v>
      </c>
      <c r="BK171" s="244">
        <f>ROUND(I171*H171,2)</f>
        <v>0</v>
      </c>
      <c r="BL171" s="14" t="s">
        <v>147</v>
      </c>
      <c r="BM171" s="243" t="s">
        <v>1443</v>
      </c>
    </row>
    <row r="172" s="12" customFormat="1" ht="22.8" customHeight="1">
      <c r="A172" s="12"/>
      <c r="B172" s="216"/>
      <c r="C172" s="217"/>
      <c r="D172" s="218" t="s">
        <v>75</v>
      </c>
      <c r="E172" s="230" t="s">
        <v>206</v>
      </c>
      <c r="F172" s="230" t="s">
        <v>207</v>
      </c>
      <c r="G172" s="217"/>
      <c r="H172" s="217"/>
      <c r="I172" s="220"/>
      <c r="J172" s="231">
        <f>BK172</f>
        <v>0</v>
      </c>
      <c r="K172" s="217"/>
      <c r="L172" s="222"/>
      <c r="M172" s="223"/>
      <c r="N172" s="224"/>
      <c r="O172" s="224"/>
      <c r="P172" s="225">
        <f>SUM(P173:P189)</f>
        <v>0</v>
      </c>
      <c r="Q172" s="224"/>
      <c r="R172" s="225">
        <f>SUM(R173:R189)</f>
        <v>0.087669999999999998</v>
      </c>
      <c r="S172" s="224"/>
      <c r="T172" s="226">
        <f>SUM(T173:T189)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7" t="s">
        <v>86</v>
      </c>
      <c r="AT172" s="228" t="s">
        <v>75</v>
      </c>
      <c r="AU172" s="228" t="s">
        <v>84</v>
      </c>
      <c r="AY172" s="227" t="s">
        <v>139</v>
      </c>
      <c r="BK172" s="229">
        <f>SUM(BK173:BK189)</f>
        <v>0</v>
      </c>
    </row>
    <row r="173" s="2" customFormat="1" ht="16.5" customHeight="1">
      <c r="A173" s="35"/>
      <c r="B173" s="36"/>
      <c r="C173" s="232" t="s">
        <v>147</v>
      </c>
      <c r="D173" s="232" t="s">
        <v>142</v>
      </c>
      <c r="E173" s="233" t="s">
        <v>832</v>
      </c>
      <c r="F173" s="234" t="s">
        <v>833</v>
      </c>
      <c r="G173" s="235" t="s">
        <v>239</v>
      </c>
      <c r="H173" s="236">
        <v>8</v>
      </c>
      <c r="I173" s="237"/>
      <c r="J173" s="238">
        <f>ROUND(I173*H173,2)</f>
        <v>0</v>
      </c>
      <c r="K173" s="234" t="s">
        <v>146</v>
      </c>
      <c r="L173" s="41"/>
      <c r="M173" s="239" t="s">
        <v>1</v>
      </c>
      <c r="N173" s="240" t="s">
        <v>41</v>
      </c>
      <c r="O173" s="88"/>
      <c r="P173" s="241">
        <f>O173*H173</f>
        <v>0</v>
      </c>
      <c r="Q173" s="241">
        <v>0.0011199999999999999</v>
      </c>
      <c r="R173" s="241">
        <f>Q173*H173</f>
        <v>0.0089599999999999992</v>
      </c>
      <c r="S173" s="241">
        <v>0</v>
      </c>
      <c r="T173" s="24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3" t="s">
        <v>147</v>
      </c>
      <c r="AT173" s="243" t="s">
        <v>142</v>
      </c>
      <c r="AU173" s="243" t="s">
        <v>86</v>
      </c>
      <c r="AY173" s="14" t="s">
        <v>139</v>
      </c>
      <c r="BE173" s="244">
        <f>IF(N173="základní",J173,0)</f>
        <v>0</v>
      </c>
      <c r="BF173" s="244">
        <f>IF(N173="snížená",J173,0)</f>
        <v>0</v>
      </c>
      <c r="BG173" s="244">
        <f>IF(N173="zákl. přenesená",J173,0)</f>
        <v>0</v>
      </c>
      <c r="BH173" s="244">
        <f>IF(N173="sníž. přenesená",J173,0)</f>
        <v>0</v>
      </c>
      <c r="BI173" s="244">
        <f>IF(N173="nulová",J173,0)</f>
        <v>0</v>
      </c>
      <c r="BJ173" s="14" t="s">
        <v>84</v>
      </c>
      <c r="BK173" s="244">
        <f>ROUND(I173*H173,2)</f>
        <v>0</v>
      </c>
      <c r="BL173" s="14" t="s">
        <v>147</v>
      </c>
      <c r="BM173" s="243" t="s">
        <v>1444</v>
      </c>
    </row>
    <row r="174" s="2" customFormat="1" ht="16.5" customHeight="1">
      <c r="A174" s="35"/>
      <c r="B174" s="36"/>
      <c r="C174" s="257" t="s">
        <v>481</v>
      </c>
      <c r="D174" s="257" t="s">
        <v>512</v>
      </c>
      <c r="E174" s="258" t="s">
        <v>836</v>
      </c>
      <c r="F174" s="259" t="s">
        <v>837</v>
      </c>
      <c r="G174" s="260" t="s">
        <v>611</v>
      </c>
      <c r="H174" s="261">
        <v>8</v>
      </c>
      <c r="I174" s="262"/>
      <c r="J174" s="263">
        <f>ROUND(I174*H174,2)</f>
        <v>0</v>
      </c>
      <c r="K174" s="259" t="s">
        <v>1</v>
      </c>
      <c r="L174" s="264"/>
      <c r="M174" s="265" t="s">
        <v>1</v>
      </c>
      <c r="N174" s="266" t="s">
        <v>41</v>
      </c>
      <c r="O174" s="88"/>
      <c r="P174" s="241">
        <f>O174*H174</f>
        <v>0</v>
      </c>
      <c r="Q174" s="241">
        <v>0.00029999999999999997</v>
      </c>
      <c r="R174" s="241">
        <f>Q174*H174</f>
        <v>0.0023999999999999998</v>
      </c>
      <c r="S174" s="241">
        <v>0</v>
      </c>
      <c r="T174" s="24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3" t="s">
        <v>281</v>
      </c>
      <c r="AT174" s="243" t="s">
        <v>512</v>
      </c>
      <c r="AU174" s="243" t="s">
        <v>86</v>
      </c>
      <c r="AY174" s="14" t="s">
        <v>139</v>
      </c>
      <c r="BE174" s="244">
        <f>IF(N174="základní",J174,0)</f>
        <v>0</v>
      </c>
      <c r="BF174" s="244">
        <f>IF(N174="snížená",J174,0)</f>
        <v>0</v>
      </c>
      <c r="BG174" s="244">
        <f>IF(N174="zákl. přenesená",J174,0)</f>
        <v>0</v>
      </c>
      <c r="BH174" s="244">
        <f>IF(N174="sníž. přenesená",J174,0)</f>
        <v>0</v>
      </c>
      <c r="BI174" s="244">
        <f>IF(N174="nulová",J174,0)</f>
        <v>0</v>
      </c>
      <c r="BJ174" s="14" t="s">
        <v>84</v>
      </c>
      <c r="BK174" s="244">
        <f>ROUND(I174*H174,2)</f>
        <v>0</v>
      </c>
      <c r="BL174" s="14" t="s">
        <v>147</v>
      </c>
      <c r="BM174" s="243" t="s">
        <v>1445</v>
      </c>
    </row>
    <row r="175" s="2" customFormat="1" ht="24" customHeight="1">
      <c r="A175" s="35"/>
      <c r="B175" s="36"/>
      <c r="C175" s="257" t="s">
        <v>7</v>
      </c>
      <c r="D175" s="257" t="s">
        <v>512</v>
      </c>
      <c r="E175" s="258" t="s">
        <v>854</v>
      </c>
      <c r="F175" s="259" t="s">
        <v>855</v>
      </c>
      <c r="G175" s="260" t="s">
        <v>627</v>
      </c>
      <c r="H175" s="261">
        <v>1</v>
      </c>
      <c r="I175" s="262"/>
      <c r="J175" s="263">
        <f>ROUND(I175*H175,2)</f>
        <v>0</v>
      </c>
      <c r="K175" s="259" t="s">
        <v>1</v>
      </c>
      <c r="L175" s="264"/>
      <c r="M175" s="265" t="s">
        <v>1</v>
      </c>
      <c r="N175" s="266" t="s">
        <v>41</v>
      </c>
      <c r="O175" s="88"/>
      <c r="P175" s="241">
        <f>O175*H175</f>
        <v>0</v>
      </c>
      <c r="Q175" s="241">
        <v>0.0020100000000000001</v>
      </c>
      <c r="R175" s="241">
        <f>Q175*H175</f>
        <v>0.0020100000000000001</v>
      </c>
      <c r="S175" s="241">
        <v>0</v>
      </c>
      <c r="T175" s="24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3" t="s">
        <v>281</v>
      </c>
      <c r="AT175" s="243" t="s">
        <v>512</v>
      </c>
      <c r="AU175" s="243" t="s">
        <v>86</v>
      </c>
      <c r="AY175" s="14" t="s">
        <v>139</v>
      </c>
      <c r="BE175" s="244">
        <f>IF(N175="základní",J175,0)</f>
        <v>0</v>
      </c>
      <c r="BF175" s="244">
        <f>IF(N175="snížená",J175,0)</f>
        <v>0</v>
      </c>
      <c r="BG175" s="244">
        <f>IF(N175="zákl. přenesená",J175,0)</f>
        <v>0</v>
      </c>
      <c r="BH175" s="244">
        <f>IF(N175="sníž. přenesená",J175,0)</f>
        <v>0</v>
      </c>
      <c r="BI175" s="244">
        <f>IF(N175="nulová",J175,0)</f>
        <v>0</v>
      </c>
      <c r="BJ175" s="14" t="s">
        <v>84</v>
      </c>
      <c r="BK175" s="244">
        <f>ROUND(I175*H175,2)</f>
        <v>0</v>
      </c>
      <c r="BL175" s="14" t="s">
        <v>147</v>
      </c>
      <c r="BM175" s="243" t="s">
        <v>1446</v>
      </c>
    </row>
    <row r="176" s="2" customFormat="1">
      <c r="A176" s="35"/>
      <c r="B176" s="36"/>
      <c r="C176" s="37"/>
      <c r="D176" s="245" t="s">
        <v>331</v>
      </c>
      <c r="E176" s="37"/>
      <c r="F176" s="246" t="s">
        <v>1447</v>
      </c>
      <c r="G176" s="37"/>
      <c r="H176" s="37"/>
      <c r="I176" s="141"/>
      <c r="J176" s="37"/>
      <c r="K176" s="37"/>
      <c r="L176" s="41"/>
      <c r="M176" s="251"/>
      <c r="N176" s="252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331</v>
      </c>
      <c r="AU176" s="14" t="s">
        <v>86</v>
      </c>
    </row>
    <row r="177" s="2" customFormat="1" ht="24" customHeight="1">
      <c r="A177" s="35"/>
      <c r="B177" s="36"/>
      <c r="C177" s="257" t="s">
        <v>782</v>
      </c>
      <c r="D177" s="257" t="s">
        <v>512</v>
      </c>
      <c r="E177" s="258" t="s">
        <v>1448</v>
      </c>
      <c r="F177" s="259" t="s">
        <v>855</v>
      </c>
      <c r="G177" s="260" t="s">
        <v>627</v>
      </c>
      <c r="H177" s="261">
        <v>1</v>
      </c>
      <c r="I177" s="262"/>
      <c r="J177" s="263">
        <f>ROUND(I177*H177,2)</f>
        <v>0</v>
      </c>
      <c r="K177" s="259" t="s">
        <v>1</v>
      </c>
      <c r="L177" s="264"/>
      <c r="M177" s="265" t="s">
        <v>1</v>
      </c>
      <c r="N177" s="266" t="s">
        <v>41</v>
      </c>
      <c r="O177" s="88"/>
      <c r="P177" s="241">
        <f>O177*H177</f>
        <v>0</v>
      </c>
      <c r="Q177" s="241">
        <v>0.0020100000000000001</v>
      </c>
      <c r="R177" s="241">
        <f>Q177*H177</f>
        <v>0.0020100000000000001</v>
      </c>
      <c r="S177" s="241">
        <v>0</v>
      </c>
      <c r="T177" s="24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3" t="s">
        <v>281</v>
      </c>
      <c r="AT177" s="243" t="s">
        <v>512</v>
      </c>
      <c r="AU177" s="243" t="s">
        <v>86</v>
      </c>
      <c r="AY177" s="14" t="s">
        <v>139</v>
      </c>
      <c r="BE177" s="244">
        <f>IF(N177="základní",J177,0)</f>
        <v>0</v>
      </c>
      <c r="BF177" s="244">
        <f>IF(N177="snížená",J177,0)</f>
        <v>0</v>
      </c>
      <c r="BG177" s="244">
        <f>IF(N177="zákl. přenesená",J177,0)</f>
        <v>0</v>
      </c>
      <c r="BH177" s="244">
        <f>IF(N177="sníž. přenesená",J177,0)</f>
        <v>0</v>
      </c>
      <c r="BI177" s="244">
        <f>IF(N177="nulová",J177,0)</f>
        <v>0</v>
      </c>
      <c r="BJ177" s="14" t="s">
        <v>84</v>
      </c>
      <c r="BK177" s="244">
        <f>ROUND(I177*H177,2)</f>
        <v>0</v>
      </c>
      <c r="BL177" s="14" t="s">
        <v>147</v>
      </c>
      <c r="BM177" s="243" t="s">
        <v>1449</v>
      </c>
    </row>
    <row r="178" s="2" customFormat="1">
      <c r="A178" s="35"/>
      <c r="B178" s="36"/>
      <c r="C178" s="37"/>
      <c r="D178" s="245" t="s">
        <v>331</v>
      </c>
      <c r="E178" s="37"/>
      <c r="F178" s="246" t="s">
        <v>1450</v>
      </c>
      <c r="G178" s="37"/>
      <c r="H178" s="37"/>
      <c r="I178" s="141"/>
      <c r="J178" s="37"/>
      <c r="K178" s="37"/>
      <c r="L178" s="41"/>
      <c r="M178" s="251"/>
      <c r="N178" s="252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331</v>
      </c>
      <c r="AU178" s="14" t="s">
        <v>86</v>
      </c>
    </row>
    <row r="179" s="2" customFormat="1" ht="24" customHeight="1">
      <c r="A179" s="35"/>
      <c r="B179" s="36"/>
      <c r="C179" s="257" t="s">
        <v>766</v>
      </c>
      <c r="D179" s="257" t="s">
        <v>512</v>
      </c>
      <c r="E179" s="258" t="s">
        <v>1451</v>
      </c>
      <c r="F179" s="259" t="s">
        <v>855</v>
      </c>
      <c r="G179" s="260" t="s">
        <v>627</v>
      </c>
      <c r="H179" s="261">
        <v>1</v>
      </c>
      <c r="I179" s="262"/>
      <c r="J179" s="263">
        <f>ROUND(I179*H179,2)</f>
        <v>0</v>
      </c>
      <c r="K179" s="259" t="s">
        <v>1</v>
      </c>
      <c r="L179" s="264"/>
      <c r="M179" s="265" t="s">
        <v>1</v>
      </c>
      <c r="N179" s="266" t="s">
        <v>41</v>
      </c>
      <c r="O179" s="88"/>
      <c r="P179" s="241">
        <f>O179*H179</f>
        <v>0</v>
      </c>
      <c r="Q179" s="241">
        <v>0.0020100000000000001</v>
      </c>
      <c r="R179" s="241">
        <f>Q179*H179</f>
        <v>0.0020100000000000001</v>
      </c>
      <c r="S179" s="241">
        <v>0</v>
      </c>
      <c r="T179" s="24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3" t="s">
        <v>281</v>
      </c>
      <c r="AT179" s="243" t="s">
        <v>512</v>
      </c>
      <c r="AU179" s="243" t="s">
        <v>86</v>
      </c>
      <c r="AY179" s="14" t="s">
        <v>139</v>
      </c>
      <c r="BE179" s="244">
        <f>IF(N179="základní",J179,0)</f>
        <v>0</v>
      </c>
      <c r="BF179" s="244">
        <f>IF(N179="snížená",J179,0)</f>
        <v>0</v>
      </c>
      <c r="BG179" s="244">
        <f>IF(N179="zákl. přenesená",J179,0)</f>
        <v>0</v>
      </c>
      <c r="BH179" s="244">
        <f>IF(N179="sníž. přenesená",J179,0)</f>
        <v>0</v>
      </c>
      <c r="BI179" s="244">
        <f>IF(N179="nulová",J179,0)</f>
        <v>0</v>
      </c>
      <c r="BJ179" s="14" t="s">
        <v>84</v>
      </c>
      <c r="BK179" s="244">
        <f>ROUND(I179*H179,2)</f>
        <v>0</v>
      </c>
      <c r="BL179" s="14" t="s">
        <v>147</v>
      </c>
      <c r="BM179" s="243" t="s">
        <v>1452</v>
      </c>
    </row>
    <row r="180" s="2" customFormat="1">
      <c r="A180" s="35"/>
      <c r="B180" s="36"/>
      <c r="C180" s="37"/>
      <c r="D180" s="245" t="s">
        <v>331</v>
      </c>
      <c r="E180" s="37"/>
      <c r="F180" s="246" t="s">
        <v>1453</v>
      </c>
      <c r="G180" s="37"/>
      <c r="H180" s="37"/>
      <c r="I180" s="141"/>
      <c r="J180" s="37"/>
      <c r="K180" s="37"/>
      <c r="L180" s="41"/>
      <c r="M180" s="251"/>
      <c r="N180" s="252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331</v>
      </c>
      <c r="AU180" s="14" t="s">
        <v>86</v>
      </c>
    </row>
    <row r="181" s="2" customFormat="1" ht="24" customHeight="1">
      <c r="A181" s="35"/>
      <c r="B181" s="36"/>
      <c r="C181" s="232" t="s">
        <v>281</v>
      </c>
      <c r="D181" s="232" t="s">
        <v>142</v>
      </c>
      <c r="E181" s="233" t="s">
        <v>903</v>
      </c>
      <c r="F181" s="234" t="s">
        <v>904</v>
      </c>
      <c r="G181" s="235" t="s">
        <v>239</v>
      </c>
      <c r="H181" s="236">
        <v>1</v>
      </c>
      <c r="I181" s="237"/>
      <c r="J181" s="238">
        <f>ROUND(I181*H181,2)</f>
        <v>0</v>
      </c>
      <c r="K181" s="234" t="s">
        <v>146</v>
      </c>
      <c r="L181" s="41"/>
      <c r="M181" s="239" t="s">
        <v>1</v>
      </c>
      <c r="N181" s="240" t="s">
        <v>41</v>
      </c>
      <c r="O181" s="88"/>
      <c r="P181" s="241">
        <f>O181*H181</f>
        <v>0</v>
      </c>
      <c r="Q181" s="241">
        <v>0.00124</v>
      </c>
      <c r="R181" s="241">
        <f>Q181*H181</f>
        <v>0.00124</v>
      </c>
      <c r="S181" s="241">
        <v>0</v>
      </c>
      <c r="T181" s="24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43" t="s">
        <v>147</v>
      </c>
      <c r="AT181" s="243" t="s">
        <v>142</v>
      </c>
      <c r="AU181" s="243" t="s">
        <v>86</v>
      </c>
      <c r="AY181" s="14" t="s">
        <v>139</v>
      </c>
      <c r="BE181" s="244">
        <f>IF(N181="základní",J181,0)</f>
        <v>0</v>
      </c>
      <c r="BF181" s="244">
        <f>IF(N181="snížená",J181,0)</f>
        <v>0</v>
      </c>
      <c r="BG181" s="244">
        <f>IF(N181="zákl. přenesená",J181,0)</f>
        <v>0</v>
      </c>
      <c r="BH181" s="244">
        <f>IF(N181="sníž. přenesená",J181,0)</f>
        <v>0</v>
      </c>
      <c r="BI181" s="244">
        <f>IF(N181="nulová",J181,0)</f>
        <v>0</v>
      </c>
      <c r="BJ181" s="14" t="s">
        <v>84</v>
      </c>
      <c r="BK181" s="244">
        <f>ROUND(I181*H181,2)</f>
        <v>0</v>
      </c>
      <c r="BL181" s="14" t="s">
        <v>147</v>
      </c>
      <c r="BM181" s="243" t="s">
        <v>1454</v>
      </c>
    </row>
    <row r="182" s="2" customFormat="1" ht="16.5" customHeight="1">
      <c r="A182" s="35"/>
      <c r="B182" s="36"/>
      <c r="C182" s="257" t="s">
        <v>273</v>
      </c>
      <c r="D182" s="257" t="s">
        <v>512</v>
      </c>
      <c r="E182" s="258" t="s">
        <v>898</v>
      </c>
      <c r="F182" s="259" t="s">
        <v>899</v>
      </c>
      <c r="G182" s="260" t="s">
        <v>627</v>
      </c>
      <c r="H182" s="261">
        <v>1</v>
      </c>
      <c r="I182" s="262"/>
      <c r="J182" s="263">
        <f>ROUND(I182*H182,2)</f>
        <v>0</v>
      </c>
      <c r="K182" s="259" t="s">
        <v>1</v>
      </c>
      <c r="L182" s="264"/>
      <c r="M182" s="265" t="s">
        <v>1</v>
      </c>
      <c r="N182" s="266" t="s">
        <v>41</v>
      </c>
      <c r="O182" s="88"/>
      <c r="P182" s="241">
        <f>O182*H182</f>
        <v>0</v>
      </c>
      <c r="Q182" s="241">
        <v>0</v>
      </c>
      <c r="R182" s="241">
        <f>Q182*H182</f>
        <v>0</v>
      </c>
      <c r="S182" s="241">
        <v>0</v>
      </c>
      <c r="T182" s="24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43" t="s">
        <v>281</v>
      </c>
      <c r="AT182" s="243" t="s">
        <v>512</v>
      </c>
      <c r="AU182" s="243" t="s">
        <v>86</v>
      </c>
      <c r="AY182" s="14" t="s">
        <v>139</v>
      </c>
      <c r="BE182" s="244">
        <f>IF(N182="základní",J182,0)</f>
        <v>0</v>
      </c>
      <c r="BF182" s="244">
        <f>IF(N182="snížená",J182,0)</f>
        <v>0</v>
      </c>
      <c r="BG182" s="244">
        <f>IF(N182="zákl. přenesená",J182,0)</f>
        <v>0</v>
      </c>
      <c r="BH182" s="244">
        <f>IF(N182="sníž. přenesená",J182,0)</f>
        <v>0</v>
      </c>
      <c r="BI182" s="244">
        <f>IF(N182="nulová",J182,0)</f>
        <v>0</v>
      </c>
      <c r="BJ182" s="14" t="s">
        <v>84</v>
      </c>
      <c r="BK182" s="244">
        <f>ROUND(I182*H182,2)</f>
        <v>0</v>
      </c>
      <c r="BL182" s="14" t="s">
        <v>147</v>
      </c>
      <c r="BM182" s="243" t="s">
        <v>1455</v>
      </c>
    </row>
    <row r="183" s="2" customFormat="1">
      <c r="A183" s="35"/>
      <c r="B183" s="36"/>
      <c r="C183" s="37"/>
      <c r="D183" s="245" t="s">
        <v>331</v>
      </c>
      <c r="E183" s="37"/>
      <c r="F183" s="246" t="s">
        <v>1456</v>
      </c>
      <c r="G183" s="37"/>
      <c r="H183" s="37"/>
      <c r="I183" s="141"/>
      <c r="J183" s="37"/>
      <c r="K183" s="37"/>
      <c r="L183" s="41"/>
      <c r="M183" s="251"/>
      <c r="N183" s="252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331</v>
      </c>
      <c r="AU183" s="14" t="s">
        <v>86</v>
      </c>
    </row>
    <row r="184" s="2" customFormat="1" ht="24" customHeight="1">
      <c r="A184" s="35"/>
      <c r="B184" s="36"/>
      <c r="C184" s="232" t="s">
        <v>394</v>
      </c>
      <c r="D184" s="232" t="s">
        <v>142</v>
      </c>
      <c r="E184" s="233" t="s">
        <v>876</v>
      </c>
      <c r="F184" s="234" t="s">
        <v>1457</v>
      </c>
      <c r="G184" s="235" t="s">
        <v>145</v>
      </c>
      <c r="H184" s="236">
        <v>1.75</v>
      </c>
      <c r="I184" s="237"/>
      <c r="J184" s="238">
        <f>ROUND(I184*H184,2)</f>
        <v>0</v>
      </c>
      <c r="K184" s="234" t="s">
        <v>1</v>
      </c>
      <c r="L184" s="41"/>
      <c r="M184" s="239" t="s">
        <v>1</v>
      </c>
      <c r="N184" s="240" t="s">
        <v>41</v>
      </c>
      <c r="O184" s="88"/>
      <c r="P184" s="241">
        <f>O184*H184</f>
        <v>0</v>
      </c>
      <c r="Q184" s="241">
        <v>0</v>
      </c>
      <c r="R184" s="241">
        <f>Q184*H184</f>
        <v>0</v>
      </c>
      <c r="S184" s="241">
        <v>0</v>
      </c>
      <c r="T184" s="24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43" t="s">
        <v>147</v>
      </c>
      <c r="AT184" s="243" t="s">
        <v>142</v>
      </c>
      <c r="AU184" s="243" t="s">
        <v>86</v>
      </c>
      <c r="AY184" s="14" t="s">
        <v>139</v>
      </c>
      <c r="BE184" s="244">
        <f>IF(N184="základní",J184,0)</f>
        <v>0</v>
      </c>
      <c r="BF184" s="244">
        <f>IF(N184="snížená",J184,0)</f>
        <v>0</v>
      </c>
      <c r="BG184" s="244">
        <f>IF(N184="zákl. přenesená",J184,0)</f>
        <v>0</v>
      </c>
      <c r="BH184" s="244">
        <f>IF(N184="sníž. přenesená",J184,0)</f>
        <v>0</v>
      </c>
      <c r="BI184" s="244">
        <f>IF(N184="nulová",J184,0)</f>
        <v>0</v>
      </c>
      <c r="BJ184" s="14" t="s">
        <v>84</v>
      </c>
      <c r="BK184" s="244">
        <f>ROUND(I184*H184,2)</f>
        <v>0</v>
      </c>
      <c r="BL184" s="14" t="s">
        <v>147</v>
      </c>
      <c r="BM184" s="243" t="s">
        <v>1458</v>
      </c>
    </row>
    <row r="185" s="2" customFormat="1" ht="24" customHeight="1">
      <c r="A185" s="35"/>
      <c r="B185" s="36"/>
      <c r="C185" s="232" t="s">
        <v>497</v>
      </c>
      <c r="D185" s="232" t="s">
        <v>142</v>
      </c>
      <c r="E185" s="233" t="s">
        <v>859</v>
      </c>
      <c r="F185" s="234" t="s">
        <v>860</v>
      </c>
      <c r="G185" s="235" t="s">
        <v>239</v>
      </c>
      <c r="H185" s="236">
        <v>3</v>
      </c>
      <c r="I185" s="237"/>
      <c r="J185" s="238">
        <f>ROUND(I185*H185,2)</f>
        <v>0</v>
      </c>
      <c r="K185" s="234" t="s">
        <v>146</v>
      </c>
      <c r="L185" s="41"/>
      <c r="M185" s="239" t="s">
        <v>1</v>
      </c>
      <c r="N185" s="240" t="s">
        <v>41</v>
      </c>
      <c r="O185" s="88"/>
      <c r="P185" s="241">
        <f>O185*H185</f>
        <v>0</v>
      </c>
      <c r="Q185" s="241">
        <v>0.00068000000000000005</v>
      </c>
      <c r="R185" s="241">
        <f>Q185*H185</f>
        <v>0.0020400000000000001</v>
      </c>
      <c r="S185" s="241">
        <v>0</v>
      </c>
      <c r="T185" s="24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43" t="s">
        <v>147</v>
      </c>
      <c r="AT185" s="243" t="s">
        <v>142</v>
      </c>
      <c r="AU185" s="243" t="s">
        <v>86</v>
      </c>
      <c r="AY185" s="14" t="s">
        <v>139</v>
      </c>
      <c r="BE185" s="244">
        <f>IF(N185="základní",J185,0)</f>
        <v>0</v>
      </c>
      <c r="BF185" s="244">
        <f>IF(N185="snížená",J185,0)</f>
        <v>0</v>
      </c>
      <c r="BG185" s="244">
        <f>IF(N185="zákl. přenesená",J185,0)</f>
        <v>0</v>
      </c>
      <c r="BH185" s="244">
        <f>IF(N185="sníž. přenesená",J185,0)</f>
        <v>0</v>
      </c>
      <c r="BI185" s="244">
        <f>IF(N185="nulová",J185,0)</f>
        <v>0</v>
      </c>
      <c r="BJ185" s="14" t="s">
        <v>84</v>
      </c>
      <c r="BK185" s="244">
        <f>ROUND(I185*H185,2)</f>
        <v>0</v>
      </c>
      <c r="BL185" s="14" t="s">
        <v>147</v>
      </c>
      <c r="BM185" s="243" t="s">
        <v>1459</v>
      </c>
    </row>
    <row r="186" s="2" customFormat="1" ht="24" customHeight="1">
      <c r="A186" s="35"/>
      <c r="B186" s="36"/>
      <c r="C186" s="257" t="s">
        <v>392</v>
      </c>
      <c r="D186" s="257" t="s">
        <v>512</v>
      </c>
      <c r="E186" s="258" t="s">
        <v>871</v>
      </c>
      <c r="F186" s="259" t="s">
        <v>1460</v>
      </c>
      <c r="G186" s="260" t="s">
        <v>166</v>
      </c>
      <c r="H186" s="261">
        <v>1</v>
      </c>
      <c r="I186" s="262"/>
      <c r="J186" s="263">
        <f>ROUND(I186*H186,2)</f>
        <v>0</v>
      </c>
      <c r="K186" s="259" t="s">
        <v>1</v>
      </c>
      <c r="L186" s="264"/>
      <c r="M186" s="265" t="s">
        <v>1</v>
      </c>
      <c r="N186" s="266" t="s">
        <v>41</v>
      </c>
      <c r="O186" s="88"/>
      <c r="P186" s="241">
        <f>O186*H186</f>
        <v>0</v>
      </c>
      <c r="Q186" s="241">
        <v>0.067000000000000004</v>
      </c>
      <c r="R186" s="241">
        <f>Q186*H186</f>
        <v>0.067000000000000004</v>
      </c>
      <c r="S186" s="241">
        <v>0</v>
      </c>
      <c r="T186" s="24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43" t="s">
        <v>281</v>
      </c>
      <c r="AT186" s="243" t="s">
        <v>512</v>
      </c>
      <c r="AU186" s="243" t="s">
        <v>86</v>
      </c>
      <c r="AY186" s="14" t="s">
        <v>139</v>
      </c>
      <c r="BE186" s="244">
        <f>IF(N186="základní",J186,0)</f>
        <v>0</v>
      </c>
      <c r="BF186" s="244">
        <f>IF(N186="snížená",J186,0)</f>
        <v>0</v>
      </c>
      <c r="BG186" s="244">
        <f>IF(N186="zákl. přenesená",J186,0)</f>
        <v>0</v>
      </c>
      <c r="BH186" s="244">
        <f>IF(N186="sníž. přenesená",J186,0)</f>
        <v>0</v>
      </c>
      <c r="BI186" s="244">
        <f>IF(N186="nulová",J186,0)</f>
        <v>0</v>
      </c>
      <c r="BJ186" s="14" t="s">
        <v>84</v>
      </c>
      <c r="BK186" s="244">
        <f>ROUND(I186*H186,2)</f>
        <v>0</v>
      </c>
      <c r="BL186" s="14" t="s">
        <v>147</v>
      </c>
      <c r="BM186" s="243" t="s">
        <v>1461</v>
      </c>
    </row>
    <row r="187" s="2" customFormat="1">
      <c r="A187" s="35"/>
      <c r="B187" s="36"/>
      <c r="C187" s="37"/>
      <c r="D187" s="245" t="s">
        <v>331</v>
      </c>
      <c r="E187" s="37"/>
      <c r="F187" s="246" t="s">
        <v>1462</v>
      </c>
      <c r="G187" s="37"/>
      <c r="H187" s="37"/>
      <c r="I187" s="141"/>
      <c r="J187" s="37"/>
      <c r="K187" s="37"/>
      <c r="L187" s="41"/>
      <c r="M187" s="251"/>
      <c r="N187" s="252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331</v>
      </c>
      <c r="AU187" s="14" t="s">
        <v>86</v>
      </c>
    </row>
    <row r="188" s="2" customFormat="1" ht="24" customHeight="1">
      <c r="A188" s="35"/>
      <c r="B188" s="36"/>
      <c r="C188" s="232" t="s">
        <v>297</v>
      </c>
      <c r="D188" s="232" t="s">
        <v>142</v>
      </c>
      <c r="E188" s="233" t="s">
        <v>916</v>
      </c>
      <c r="F188" s="234" t="s">
        <v>917</v>
      </c>
      <c r="G188" s="235" t="s">
        <v>155</v>
      </c>
      <c r="H188" s="236">
        <v>0.087999999999999995</v>
      </c>
      <c r="I188" s="237"/>
      <c r="J188" s="238">
        <f>ROUND(I188*H188,2)</f>
        <v>0</v>
      </c>
      <c r="K188" s="234" t="s">
        <v>146</v>
      </c>
      <c r="L188" s="41"/>
      <c r="M188" s="239" t="s">
        <v>1</v>
      </c>
      <c r="N188" s="240" t="s">
        <v>41</v>
      </c>
      <c r="O188" s="88"/>
      <c r="P188" s="241">
        <f>O188*H188</f>
        <v>0</v>
      </c>
      <c r="Q188" s="241">
        <v>0</v>
      </c>
      <c r="R188" s="241">
        <f>Q188*H188</f>
        <v>0</v>
      </c>
      <c r="S188" s="241">
        <v>0</v>
      </c>
      <c r="T188" s="24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43" t="s">
        <v>147</v>
      </c>
      <c r="AT188" s="243" t="s">
        <v>142</v>
      </c>
      <c r="AU188" s="243" t="s">
        <v>86</v>
      </c>
      <c r="AY188" s="14" t="s">
        <v>139</v>
      </c>
      <c r="BE188" s="244">
        <f>IF(N188="základní",J188,0)</f>
        <v>0</v>
      </c>
      <c r="BF188" s="244">
        <f>IF(N188="snížená",J188,0)</f>
        <v>0</v>
      </c>
      <c r="BG188" s="244">
        <f>IF(N188="zákl. přenesená",J188,0)</f>
        <v>0</v>
      </c>
      <c r="BH188" s="244">
        <f>IF(N188="sníž. přenesená",J188,0)</f>
        <v>0</v>
      </c>
      <c r="BI188" s="244">
        <f>IF(N188="nulová",J188,0)</f>
        <v>0</v>
      </c>
      <c r="BJ188" s="14" t="s">
        <v>84</v>
      </c>
      <c r="BK188" s="244">
        <f>ROUND(I188*H188,2)</f>
        <v>0</v>
      </c>
      <c r="BL188" s="14" t="s">
        <v>147</v>
      </c>
      <c r="BM188" s="243" t="s">
        <v>1463</v>
      </c>
    </row>
    <row r="189" s="2" customFormat="1" ht="24" customHeight="1">
      <c r="A189" s="35"/>
      <c r="B189" s="36"/>
      <c r="C189" s="232" t="s">
        <v>303</v>
      </c>
      <c r="D189" s="232" t="s">
        <v>142</v>
      </c>
      <c r="E189" s="233" t="s">
        <v>920</v>
      </c>
      <c r="F189" s="234" t="s">
        <v>921</v>
      </c>
      <c r="G189" s="235" t="s">
        <v>155</v>
      </c>
      <c r="H189" s="236">
        <v>0.087999999999999995</v>
      </c>
      <c r="I189" s="237"/>
      <c r="J189" s="238">
        <f>ROUND(I189*H189,2)</f>
        <v>0</v>
      </c>
      <c r="K189" s="234" t="s">
        <v>146</v>
      </c>
      <c r="L189" s="41"/>
      <c r="M189" s="239" t="s">
        <v>1</v>
      </c>
      <c r="N189" s="240" t="s">
        <v>41</v>
      </c>
      <c r="O189" s="88"/>
      <c r="P189" s="241">
        <f>O189*H189</f>
        <v>0</v>
      </c>
      <c r="Q189" s="241">
        <v>0</v>
      </c>
      <c r="R189" s="241">
        <f>Q189*H189</f>
        <v>0</v>
      </c>
      <c r="S189" s="241">
        <v>0</v>
      </c>
      <c r="T189" s="242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43" t="s">
        <v>147</v>
      </c>
      <c r="AT189" s="243" t="s">
        <v>142</v>
      </c>
      <c r="AU189" s="243" t="s">
        <v>86</v>
      </c>
      <c r="AY189" s="14" t="s">
        <v>139</v>
      </c>
      <c r="BE189" s="244">
        <f>IF(N189="základní",J189,0)</f>
        <v>0</v>
      </c>
      <c r="BF189" s="244">
        <f>IF(N189="snížená",J189,0)</f>
        <v>0</v>
      </c>
      <c r="BG189" s="244">
        <f>IF(N189="zákl. přenesená",J189,0)</f>
        <v>0</v>
      </c>
      <c r="BH189" s="244">
        <f>IF(N189="sníž. přenesená",J189,0)</f>
        <v>0</v>
      </c>
      <c r="BI189" s="244">
        <f>IF(N189="nulová",J189,0)</f>
        <v>0</v>
      </c>
      <c r="BJ189" s="14" t="s">
        <v>84</v>
      </c>
      <c r="BK189" s="244">
        <f>ROUND(I189*H189,2)</f>
        <v>0</v>
      </c>
      <c r="BL189" s="14" t="s">
        <v>147</v>
      </c>
      <c r="BM189" s="243" t="s">
        <v>1464</v>
      </c>
    </row>
    <row r="190" s="12" customFormat="1" ht="22.8" customHeight="1">
      <c r="A190" s="12"/>
      <c r="B190" s="216"/>
      <c r="C190" s="217"/>
      <c r="D190" s="218" t="s">
        <v>75</v>
      </c>
      <c r="E190" s="230" t="s">
        <v>245</v>
      </c>
      <c r="F190" s="230" t="s">
        <v>923</v>
      </c>
      <c r="G190" s="217"/>
      <c r="H190" s="217"/>
      <c r="I190" s="220"/>
      <c r="J190" s="231">
        <f>BK190</f>
        <v>0</v>
      </c>
      <c r="K190" s="217"/>
      <c r="L190" s="222"/>
      <c r="M190" s="223"/>
      <c r="N190" s="224"/>
      <c r="O190" s="224"/>
      <c r="P190" s="225">
        <f>SUM(P191:P203)</f>
        <v>0</v>
      </c>
      <c r="Q190" s="224"/>
      <c r="R190" s="225">
        <f>SUM(R191:R203)</f>
        <v>0.55908000000000002</v>
      </c>
      <c r="S190" s="224"/>
      <c r="T190" s="226">
        <f>SUM(T191:T203)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7" t="s">
        <v>86</v>
      </c>
      <c r="AT190" s="228" t="s">
        <v>75</v>
      </c>
      <c r="AU190" s="228" t="s">
        <v>84</v>
      </c>
      <c r="AY190" s="227" t="s">
        <v>139</v>
      </c>
      <c r="BK190" s="229">
        <f>SUM(BK191:BK203)</f>
        <v>0</v>
      </c>
    </row>
    <row r="191" s="2" customFormat="1" ht="24" customHeight="1">
      <c r="A191" s="35"/>
      <c r="B191" s="36"/>
      <c r="C191" s="232" t="s">
        <v>811</v>
      </c>
      <c r="D191" s="232" t="s">
        <v>142</v>
      </c>
      <c r="E191" s="233" t="s">
        <v>1465</v>
      </c>
      <c r="F191" s="234" t="s">
        <v>1466</v>
      </c>
      <c r="G191" s="235" t="s">
        <v>145</v>
      </c>
      <c r="H191" s="236">
        <v>1</v>
      </c>
      <c r="I191" s="237"/>
      <c r="J191" s="238">
        <f>ROUND(I191*H191,2)</f>
        <v>0</v>
      </c>
      <c r="K191" s="234" t="s">
        <v>146</v>
      </c>
      <c r="L191" s="41"/>
      <c r="M191" s="239" t="s">
        <v>1</v>
      </c>
      <c r="N191" s="240" t="s">
        <v>41</v>
      </c>
      <c r="O191" s="88"/>
      <c r="P191" s="241">
        <f>O191*H191</f>
        <v>0</v>
      </c>
      <c r="Q191" s="241">
        <v>0.00296</v>
      </c>
      <c r="R191" s="241">
        <f>Q191*H191</f>
        <v>0.00296</v>
      </c>
      <c r="S191" s="241">
        <v>0</v>
      </c>
      <c r="T191" s="24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43" t="s">
        <v>147</v>
      </c>
      <c r="AT191" s="243" t="s">
        <v>142</v>
      </c>
      <c r="AU191" s="243" t="s">
        <v>86</v>
      </c>
      <c r="AY191" s="14" t="s">
        <v>139</v>
      </c>
      <c r="BE191" s="244">
        <f>IF(N191="základní",J191,0)</f>
        <v>0</v>
      </c>
      <c r="BF191" s="244">
        <f>IF(N191="snížená",J191,0)</f>
        <v>0</v>
      </c>
      <c r="BG191" s="244">
        <f>IF(N191="zákl. přenesená",J191,0)</f>
        <v>0</v>
      </c>
      <c r="BH191" s="244">
        <f>IF(N191="sníž. přenesená",J191,0)</f>
        <v>0</v>
      </c>
      <c r="BI191" s="244">
        <f>IF(N191="nulová",J191,0)</f>
        <v>0</v>
      </c>
      <c r="BJ191" s="14" t="s">
        <v>84</v>
      </c>
      <c r="BK191" s="244">
        <f>ROUND(I191*H191,2)</f>
        <v>0</v>
      </c>
      <c r="BL191" s="14" t="s">
        <v>147</v>
      </c>
      <c r="BM191" s="243" t="s">
        <v>1467</v>
      </c>
    </row>
    <row r="192" s="2" customFormat="1" ht="24" customHeight="1">
      <c r="A192" s="35"/>
      <c r="B192" s="36"/>
      <c r="C192" s="232" t="s">
        <v>178</v>
      </c>
      <c r="D192" s="232" t="s">
        <v>142</v>
      </c>
      <c r="E192" s="233" t="s">
        <v>933</v>
      </c>
      <c r="F192" s="234" t="s">
        <v>934</v>
      </c>
      <c r="G192" s="235" t="s">
        <v>145</v>
      </c>
      <c r="H192" s="236">
        <v>32</v>
      </c>
      <c r="I192" s="237"/>
      <c r="J192" s="238">
        <f>ROUND(I192*H192,2)</f>
        <v>0</v>
      </c>
      <c r="K192" s="234" t="s">
        <v>146</v>
      </c>
      <c r="L192" s="41"/>
      <c r="M192" s="239" t="s">
        <v>1</v>
      </c>
      <c r="N192" s="240" t="s">
        <v>41</v>
      </c>
      <c r="O192" s="88"/>
      <c r="P192" s="241">
        <f>O192*H192</f>
        <v>0</v>
      </c>
      <c r="Q192" s="241">
        <v>0.0044000000000000003</v>
      </c>
      <c r="R192" s="241">
        <f>Q192*H192</f>
        <v>0.14080000000000001</v>
      </c>
      <c r="S192" s="241">
        <v>0</v>
      </c>
      <c r="T192" s="24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43" t="s">
        <v>147</v>
      </c>
      <c r="AT192" s="243" t="s">
        <v>142</v>
      </c>
      <c r="AU192" s="243" t="s">
        <v>86</v>
      </c>
      <c r="AY192" s="14" t="s">
        <v>139</v>
      </c>
      <c r="BE192" s="244">
        <f>IF(N192="základní",J192,0)</f>
        <v>0</v>
      </c>
      <c r="BF192" s="244">
        <f>IF(N192="snížená",J192,0)</f>
        <v>0</v>
      </c>
      <c r="BG192" s="244">
        <f>IF(N192="zákl. přenesená",J192,0)</f>
        <v>0</v>
      </c>
      <c r="BH192" s="244">
        <f>IF(N192="sníž. přenesená",J192,0)</f>
        <v>0</v>
      </c>
      <c r="BI192" s="244">
        <f>IF(N192="nulová",J192,0)</f>
        <v>0</v>
      </c>
      <c r="BJ192" s="14" t="s">
        <v>84</v>
      </c>
      <c r="BK192" s="244">
        <f>ROUND(I192*H192,2)</f>
        <v>0</v>
      </c>
      <c r="BL192" s="14" t="s">
        <v>147</v>
      </c>
      <c r="BM192" s="243" t="s">
        <v>1468</v>
      </c>
    </row>
    <row r="193" s="2" customFormat="1" ht="24" customHeight="1">
      <c r="A193" s="35"/>
      <c r="B193" s="36"/>
      <c r="C193" s="232" t="s">
        <v>195</v>
      </c>
      <c r="D193" s="232" t="s">
        <v>142</v>
      </c>
      <c r="E193" s="233" t="s">
        <v>937</v>
      </c>
      <c r="F193" s="234" t="s">
        <v>938</v>
      </c>
      <c r="G193" s="235" t="s">
        <v>145</v>
      </c>
      <c r="H193" s="236">
        <v>12</v>
      </c>
      <c r="I193" s="237"/>
      <c r="J193" s="238">
        <f>ROUND(I193*H193,2)</f>
        <v>0</v>
      </c>
      <c r="K193" s="234" t="s">
        <v>146</v>
      </c>
      <c r="L193" s="41"/>
      <c r="M193" s="239" t="s">
        <v>1</v>
      </c>
      <c r="N193" s="240" t="s">
        <v>41</v>
      </c>
      <c r="O193" s="88"/>
      <c r="P193" s="241">
        <f>O193*H193</f>
        <v>0</v>
      </c>
      <c r="Q193" s="241">
        <v>0.0062899999999999996</v>
      </c>
      <c r="R193" s="241">
        <f>Q193*H193</f>
        <v>0.075479999999999992</v>
      </c>
      <c r="S193" s="241">
        <v>0</v>
      </c>
      <c r="T193" s="242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43" t="s">
        <v>147</v>
      </c>
      <c r="AT193" s="243" t="s">
        <v>142</v>
      </c>
      <c r="AU193" s="243" t="s">
        <v>86</v>
      </c>
      <c r="AY193" s="14" t="s">
        <v>139</v>
      </c>
      <c r="BE193" s="244">
        <f>IF(N193="základní",J193,0)</f>
        <v>0</v>
      </c>
      <c r="BF193" s="244">
        <f>IF(N193="snížená",J193,0)</f>
        <v>0</v>
      </c>
      <c r="BG193" s="244">
        <f>IF(N193="zákl. přenesená",J193,0)</f>
        <v>0</v>
      </c>
      <c r="BH193" s="244">
        <f>IF(N193="sníž. přenesená",J193,0)</f>
        <v>0</v>
      </c>
      <c r="BI193" s="244">
        <f>IF(N193="nulová",J193,0)</f>
        <v>0</v>
      </c>
      <c r="BJ193" s="14" t="s">
        <v>84</v>
      </c>
      <c r="BK193" s="244">
        <f>ROUND(I193*H193,2)</f>
        <v>0</v>
      </c>
      <c r="BL193" s="14" t="s">
        <v>147</v>
      </c>
      <c r="BM193" s="243" t="s">
        <v>1469</v>
      </c>
    </row>
    <row r="194" s="2" customFormat="1" ht="24" customHeight="1">
      <c r="A194" s="35"/>
      <c r="B194" s="36"/>
      <c r="C194" s="232" t="s">
        <v>191</v>
      </c>
      <c r="D194" s="232" t="s">
        <v>142</v>
      </c>
      <c r="E194" s="233" t="s">
        <v>941</v>
      </c>
      <c r="F194" s="234" t="s">
        <v>942</v>
      </c>
      <c r="G194" s="235" t="s">
        <v>145</v>
      </c>
      <c r="H194" s="236">
        <v>4</v>
      </c>
      <c r="I194" s="237"/>
      <c r="J194" s="238">
        <f>ROUND(I194*H194,2)</f>
        <v>0</v>
      </c>
      <c r="K194" s="234" t="s">
        <v>146</v>
      </c>
      <c r="L194" s="41"/>
      <c r="M194" s="239" t="s">
        <v>1</v>
      </c>
      <c r="N194" s="240" t="s">
        <v>41</v>
      </c>
      <c r="O194" s="88"/>
      <c r="P194" s="241">
        <f>O194*H194</f>
        <v>0</v>
      </c>
      <c r="Q194" s="241">
        <v>0.0066699999999999997</v>
      </c>
      <c r="R194" s="241">
        <f>Q194*H194</f>
        <v>0.026679999999999999</v>
      </c>
      <c r="S194" s="241">
        <v>0</v>
      </c>
      <c r="T194" s="24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43" t="s">
        <v>147</v>
      </c>
      <c r="AT194" s="243" t="s">
        <v>142</v>
      </c>
      <c r="AU194" s="243" t="s">
        <v>86</v>
      </c>
      <c r="AY194" s="14" t="s">
        <v>139</v>
      </c>
      <c r="BE194" s="244">
        <f>IF(N194="základní",J194,0)</f>
        <v>0</v>
      </c>
      <c r="BF194" s="244">
        <f>IF(N194="snížená",J194,0)</f>
        <v>0</v>
      </c>
      <c r="BG194" s="244">
        <f>IF(N194="zákl. přenesená",J194,0)</f>
        <v>0</v>
      </c>
      <c r="BH194" s="244">
        <f>IF(N194="sníž. přenesená",J194,0)</f>
        <v>0</v>
      </c>
      <c r="BI194" s="244">
        <f>IF(N194="nulová",J194,0)</f>
        <v>0</v>
      </c>
      <c r="BJ194" s="14" t="s">
        <v>84</v>
      </c>
      <c r="BK194" s="244">
        <f>ROUND(I194*H194,2)</f>
        <v>0</v>
      </c>
      <c r="BL194" s="14" t="s">
        <v>147</v>
      </c>
      <c r="BM194" s="243" t="s">
        <v>1470</v>
      </c>
    </row>
    <row r="195" s="2" customFormat="1" ht="24" customHeight="1">
      <c r="A195" s="35"/>
      <c r="B195" s="36"/>
      <c r="C195" s="232" t="s">
        <v>199</v>
      </c>
      <c r="D195" s="232" t="s">
        <v>142</v>
      </c>
      <c r="E195" s="233" t="s">
        <v>945</v>
      </c>
      <c r="F195" s="234" t="s">
        <v>946</v>
      </c>
      <c r="G195" s="235" t="s">
        <v>145</v>
      </c>
      <c r="H195" s="236">
        <v>6</v>
      </c>
      <c r="I195" s="237"/>
      <c r="J195" s="238">
        <f>ROUND(I195*H195,2)</f>
        <v>0</v>
      </c>
      <c r="K195" s="234" t="s">
        <v>146</v>
      </c>
      <c r="L195" s="41"/>
      <c r="M195" s="239" t="s">
        <v>1</v>
      </c>
      <c r="N195" s="240" t="s">
        <v>41</v>
      </c>
      <c r="O195" s="88"/>
      <c r="P195" s="241">
        <f>O195*H195</f>
        <v>0</v>
      </c>
      <c r="Q195" s="241">
        <v>0.0090799999999999995</v>
      </c>
      <c r="R195" s="241">
        <f>Q195*H195</f>
        <v>0.054480000000000001</v>
      </c>
      <c r="S195" s="241">
        <v>0</v>
      </c>
      <c r="T195" s="242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43" t="s">
        <v>147</v>
      </c>
      <c r="AT195" s="243" t="s">
        <v>142</v>
      </c>
      <c r="AU195" s="243" t="s">
        <v>86</v>
      </c>
      <c r="AY195" s="14" t="s">
        <v>139</v>
      </c>
      <c r="BE195" s="244">
        <f>IF(N195="základní",J195,0)</f>
        <v>0</v>
      </c>
      <c r="BF195" s="244">
        <f>IF(N195="snížená",J195,0)</f>
        <v>0</v>
      </c>
      <c r="BG195" s="244">
        <f>IF(N195="zákl. přenesená",J195,0)</f>
        <v>0</v>
      </c>
      <c r="BH195" s="244">
        <f>IF(N195="sníž. přenesená",J195,0)</f>
        <v>0</v>
      </c>
      <c r="BI195" s="244">
        <f>IF(N195="nulová",J195,0)</f>
        <v>0</v>
      </c>
      <c r="BJ195" s="14" t="s">
        <v>84</v>
      </c>
      <c r="BK195" s="244">
        <f>ROUND(I195*H195,2)</f>
        <v>0</v>
      </c>
      <c r="BL195" s="14" t="s">
        <v>147</v>
      </c>
      <c r="BM195" s="243" t="s">
        <v>1471</v>
      </c>
    </row>
    <row r="196" s="2" customFormat="1" ht="24" customHeight="1">
      <c r="A196" s="35"/>
      <c r="B196" s="36"/>
      <c r="C196" s="232" t="s">
        <v>1472</v>
      </c>
      <c r="D196" s="232" t="s">
        <v>142</v>
      </c>
      <c r="E196" s="233" t="s">
        <v>1473</v>
      </c>
      <c r="F196" s="234" t="s">
        <v>1474</v>
      </c>
      <c r="G196" s="235" t="s">
        <v>145</v>
      </c>
      <c r="H196" s="236">
        <v>95</v>
      </c>
      <c r="I196" s="237"/>
      <c r="J196" s="238">
        <f>ROUND(I196*H196,2)</f>
        <v>0</v>
      </c>
      <c r="K196" s="234" t="s">
        <v>146</v>
      </c>
      <c r="L196" s="41"/>
      <c r="M196" s="239" t="s">
        <v>1</v>
      </c>
      <c r="N196" s="240" t="s">
        <v>41</v>
      </c>
      <c r="O196" s="88"/>
      <c r="P196" s="241">
        <f>O196*H196</f>
        <v>0</v>
      </c>
      <c r="Q196" s="241">
        <v>0.0026199999999999999</v>
      </c>
      <c r="R196" s="241">
        <f>Q196*H196</f>
        <v>0.24889999999999998</v>
      </c>
      <c r="S196" s="241">
        <v>0</v>
      </c>
      <c r="T196" s="24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43" t="s">
        <v>147</v>
      </c>
      <c r="AT196" s="243" t="s">
        <v>142</v>
      </c>
      <c r="AU196" s="243" t="s">
        <v>86</v>
      </c>
      <c r="AY196" s="14" t="s">
        <v>139</v>
      </c>
      <c r="BE196" s="244">
        <f>IF(N196="základní",J196,0)</f>
        <v>0</v>
      </c>
      <c r="BF196" s="244">
        <f>IF(N196="snížená",J196,0)</f>
        <v>0</v>
      </c>
      <c r="BG196" s="244">
        <f>IF(N196="zákl. přenesená",J196,0)</f>
        <v>0</v>
      </c>
      <c r="BH196" s="244">
        <f>IF(N196="sníž. přenesená",J196,0)</f>
        <v>0</v>
      </c>
      <c r="BI196" s="244">
        <f>IF(N196="nulová",J196,0)</f>
        <v>0</v>
      </c>
      <c r="BJ196" s="14" t="s">
        <v>84</v>
      </c>
      <c r="BK196" s="244">
        <f>ROUND(I196*H196,2)</f>
        <v>0</v>
      </c>
      <c r="BL196" s="14" t="s">
        <v>147</v>
      </c>
      <c r="BM196" s="243" t="s">
        <v>1475</v>
      </c>
    </row>
    <row r="197" s="2" customFormat="1" ht="16.5" customHeight="1">
      <c r="A197" s="35"/>
      <c r="B197" s="36"/>
      <c r="C197" s="232" t="s">
        <v>220</v>
      </c>
      <c r="D197" s="232" t="s">
        <v>142</v>
      </c>
      <c r="E197" s="233" t="s">
        <v>983</v>
      </c>
      <c r="F197" s="234" t="s">
        <v>984</v>
      </c>
      <c r="G197" s="235" t="s">
        <v>166</v>
      </c>
      <c r="H197" s="236">
        <v>6</v>
      </c>
      <c r="I197" s="237"/>
      <c r="J197" s="238">
        <f>ROUND(I197*H197,2)</f>
        <v>0</v>
      </c>
      <c r="K197" s="234" t="s">
        <v>146</v>
      </c>
      <c r="L197" s="41"/>
      <c r="M197" s="239" t="s">
        <v>1</v>
      </c>
      <c r="N197" s="240" t="s">
        <v>41</v>
      </c>
      <c r="O197" s="88"/>
      <c r="P197" s="241">
        <f>O197*H197</f>
        <v>0</v>
      </c>
      <c r="Q197" s="241">
        <v>0.0016299999999999999</v>
      </c>
      <c r="R197" s="241">
        <f>Q197*H197</f>
        <v>0.0097800000000000005</v>
      </c>
      <c r="S197" s="241">
        <v>0</v>
      </c>
      <c r="T197" s="242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43" t="s">
        <v>147</v>
      </c>
      <c r="AT197" s="243" t="s">
        <v>142</v>
      </c>
      <c r="AU197" s="243" t="s">
        <v>86</v>
      </c>
      <c r="AY197" s="14" t="s">
        <v>139</v>
      </c>
      <c r="BE197" s="244">
        <f>IF(N197="základní",J197,0)</f>
        <v>0</v>
      </c>
      <c r="BF197" s="244">
        <f>IF(N197="snížená",J197,0)</f>
        <v>0</v>
      </c>
      <c r="BG197" s="244">
        <f>IF(N197="zákl. přenesená",J197,0)</f>
        <v>0</v>
      </c>
      <c r="BH197" s="244">
        <f>IF(N197="sníž. přenesená",J197,0)</f>
        <v>0</v>
      </c>
      <c r="BI197" s="244">
        <f>IF(N197="nulová",J197,0)</f>
        <v>0</v>
      </c>
      <c r="BJ197" s="14" t="s">
        <v>84</v>
      </c>
      <c r="BK197" s="244">
        <f>ROUND(I197*H197,2)</f>
        <v>0</v>
      </c>
      <c r="BL197" s="14" t="s">
        <v>147</v>
      </c>
      <c r="BM197" s="243" t="s">
        <v>1476</v>
      </c>
    </row>
    <row r="198" s="2" customFormat="1" ht="16.5" customHeight="1">
      <c r="A198" s="35"/>
      <c r="B198" s="36"/>
      <c r="C198" s="232" t="s">
        <v>208</v>
      </c>
      <c r="D198" s="232" t="s">
        <v>142</v>
      </c>
      <c r="E198" s="233" t="s">
        <v>987</v>
      </c>
      <c r="F198" s="234" t="s">
        <v>988</v>
      </c>
      <c r="G198" s="235" t="s">
        <v>145</v>
      </c>
      <c r="H198" s="236">
        <v>33</v>
      </c>
      <c r="I198" s="237"/>
      <c r="J198" s="238">
        <f>ROUND(I198*H198,2)</f>
        <v>0</v>
      </c>
      <c r="K198" s="234" t="s">
        <v>146</v>
      </c>
      <c r="L198" s="41"/>
      <c r="M198" s="239" t="s">
        <v>1</v>
      </c>
      <c r="N198" s="240" t="s">
        <v>41</v>
      </c>
      <c r="O198" s="88"/>
      <c r="P198" s="241">
        <f>O198*H198</f>
        <v>0</v>
      </c>
      <c r="Q198" s="241">
        <v>0</v>
      </c>
      <c r="R198" s="241">
        <f>Q198*H198</f>
        <v>0</v>
      </c>
      <c r="S198" s="241">
        <v>0</v>
      </c>
      <c r="T198" s="242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43" t="s">
        <v>147</v>
      </c>
      <c r="AT198" s="243" t="s">
        <v>142</v>
      </c>
      <c r="AU198" s="243" t="s">
        <v>86</v>
      </c>
      <c r="AY198" s="14" t="s">
        <v>139</v>
      </c>
      <c r="BE198" s="244">
        <f>IF(N198="základní",J198,0)</f>
        <v>0</v>
      </c>
      <c r="BF198" s="244">
        <f>IF(N198="snížená",J198,0)</f>
        <v>0</v>
      </c>
      <c r="BG198" s="244">
        <f>IF(N198="zákl. přenesená",J198,0)</f>
        <v>0</v>
      </c>
      <c r="BH198" s="244">
        <f>IF(N198="sníž. přenesená",J198,0)</f>
        <v>0</v>
      </c>
      <c r="BI198" s="244">
        <f>IF(N198="nulová",J198,0)</f>
        <v>0</v>
      </c>
      <c r="BJ198" s="14" t="s">
        <v>84</v>
      </c>
      <c r="BK198" s="244">
        <f>ROUND(I198*H198,2)</f>
        <v>0</v>
      </c>
      <c r="BL198" s="14" t="s">
        <v>147</v>
      </c>
      <c r="BM198" s="243" t="s">
        <v>1477</v>
      </c>
    </row>
    <row r="199" s="2" customFormat="1" ht="16.5" customHeight="1">
      <c r="A199" s="35"/>
      <c r="B199" s="36"/>
      <c r="C199" s="232" t="s">
        <v>236</v>
      </c>
      <c r="D199" s="232" t="s">
        <v>142</v>
      </c>
      <c r="E199" s="233" t="s">
        <v>991</v>
      </c>
      <c r="F199" s="234" t="s">
        <v>992</v>
      </c>
      <c r="G199" s="235" t="s">
        <v>145</v>
      </c>
      <c r="H199" s="236">
        <v>12</v>
      </c>
      <c r="I199" s="237"/>
      <c r="J199" s="238">
        <f>ROUND(I199*H199,2)</f>
        <v>0</v>
      </c>
      <c r="K199" s="234" t="s">
        <v>146</v>
      </c>
      <c r="L199" s="41"/>
      <c r="M199" s="239" t="s">
        <v>1</v>
      </c>
      <c r="N199" s="240" t="s">
        <v>41</v>
      </c>
      <c r="O199" s="88"/>
      <c r="P199" s="241">
        <f>O199*H199</f>
        <v>0</v>
      </c>
      <c r="Q199" s="241">
        <v>0</v>
      </c>
      <c r="R199" s="241">
        <f>Q199*H199</f>
        <v>0</v>
      </c>
      <c r="S199" s="241">
        <v>0</v>
      </c>
      <c r="T199" s="242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43" t="s">
        <v>147</v>
      </c>
      <c r="AT199" s="243" t="s">
        <v>142</v>
      </c>
      <c r="AU199" s="243" t="s">
        <v>86</v>
      </c>
      <c r="AY199" s="14" t="s">
        <v>139</v>
      </c>
      <c r="BE199" s="244">
        <f>IF(N199="základní",J199,0)</f>
        <v>0</v>
      </c>
      <c r="BF199" s="244">
        <f>IF(N199="snížená",J199,0)</f>
        <v>0</v>
      </c>
      <c r="BG199" s="244">
        <f>IF(N199="zákl. přenesená",J199,0)</f>
        <v>0</v>
      </c>
      <c r="BH199" s="244">
        <f>IF(N199="sníž. přenesená",J199,0)</f>
        <v>0</v>
      </c>
      <c r="BI199" s="244">
        <f>IF(N199="nulová",J199,0)</f>
        <v>0</v>
      </c>
      <c r="BJ199" s="14" t="s">
        <v>84</v>
      </c>
      <c r="BK199" s="244">
        <f>ROUND(I199*H199,2)</f>
        <v>0</v>
      </c>
      <c r="BL199" s="14" t="s">
        <v>147</v>
      </c>
      <c r="BM199" s="243" t="s">
        <v>1478</v>
      </c>
    </row>
    <row r="200" s="2" customFormat="1" ht="16.5" customHeight="1">
      <c r="A200" s="35"/>
      <c r="B200" s="36"/>
      <c r="C200" s="232" t="s">
        <v>310</v>
      </c>
      <c r="D200" s="232" t="s">
        <v>142</v>
      </c>
      <c r="E200" s="233" t="s">
        <v>995</v>
      </c>
      <c r="F200" s="234" t="s">
        <v>996</v>
      </c>
      <c r="G200" s="235" t="s">
        <v>145</v>
      </c>
      <c r="H200" s="236">
        <v>10</v>
      </c>
      <c r="I200" s="237"/>
      <c r="J200" s="238">
        <f>ROUND(I200*H200,2)</f>
        <v>0</v>
      </c>
      <c r="K200" s="234" t="s">
        <v>146</v>
      </c>
      <c r="L200" s="41"/>
      <c r="M200" s="239" t="s">
        <v>1</v>
      </c>
      <c r="N200" s="240" t="s">
        <v>41</v>
      </c>
      <c r="O200" s="88"/>
      <c r="P200" s="241">
        <f>O200*H200</f>
        <v>0</v>
      </c>
      <c r="Q200" s="241">
        <v>0</v>
      </c>
      <c r="R200" s="241">
        <f>Q200*H200</f>
        <v>0</v>
      </c>
      <c r="S200" s="241">
        <v>0</v>
      </c>
      <c r="T200" s="242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43" t="s">
        <v>147</v>
      </c>
      <c r="AT200" s="243" t="s">
        <v>142</v>
      </c>
      <c r="AU200" s="243" t="s">
        <v>86</v>
      </c>
      <c r="AY200" s="14" t="s">
        <v>139</v>
      </c>
      <c r="BE200" s="244">
        <f>IF(N200="základní",J200,0)</f>
        <v>0</v>
      </c>
      <c r="BF200" s="244">
        <f>IF(N200="snížená",J200,0)</f>
        <v>0</v>
      </c>
      <c r="BG200" s="244">
        <f>IF(N200="zákl. přenesená",J200,0)</f>
        <v>0</v>
      </c>
      <c r="BH200" s="244">
        <f>IF(N200="sníž. přenesená",J200,0)</f>
        <v>0</v>
      </c>
      <c r="BI200" s="244">
        <f>IF(N200="nulová",J200,0)</f>
        <v>0</v>
      </c>
      <c r="BJ200" s="14" t="s">
        <v>84</v>
      </c>
      <c r="BK200" s="244">
        <f>ROUND(I200*H200,2)</f>
        <v>0</v>
      </c>
      <c r="BL200" s="14" t="s">
        <v>147</v>
      </c>
      <c r="BM200" s="243" t="s">
        <v>1479</v>
      </c>
    </row>
    <row r="201" s="2" customFormat="1" ht="24" customHeight="1">
      <c r="A201" s="35"/>
      <c r="B201" s="36"/>
      <c r="C201" s="232" t="s">
        <v>815</v>
      </c>
      <c r="D201" s="232" t="s">
        <v>142</v>
      </c>
      <c r="E201" s="233" t="s">
        <v>1480</v>
      </c>
      <c r="F201" s="234" t="s">
        <v>1481</v>
      </c>
      <c r="G201" s="235" t="s">
        <v>145</v>
      </c>
      <c r="H201" s="236">
        <v>95</v>
      </c>
      <c r="I201" s="237"/>
      <c r="J201" s="238">
        <f>ROUND(I201*H201,2)</f>
        <v>0</v>
      </c>
      <c r="K201" s="234" t="s">
        <v>146</v>
      </c>
      <c r="L201" s="41"/>
      <c r="M201" s="239" t="s">
        <v>1</v>
      </c>
      <c r="N201" s="240" t="s">
        <v>41</v>
      </c>
      <c r="O201" s="88"/>
      <c r="P201" s="241">
        <f>O201*H201</f>
        <v>0</v>
      </c>
      <c r="Q201" s="241">
        <v>0</v>
      </c>
      <c r="R201" s="241">
        <f>Q201*H201</f>
        <v>0</v>
      </c>
      <c r="S201" s="241">
        <v>0</v>
      </c>
      <c r="T201" s="242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43" t="s">
        <v>147</v>
      </c>
      <c r="AT201" s="243" t="s">
        <v>142</v>
      </c>
      <c r="AU201" s="243" t="s">
        <v>86</v>
      </c>
      <c r="AY201" s="14" t="s">
        <v>139</v>
      </c>
      <c r="BE201" s="244">
        <f>IF(N201="základní",J201,0)</f>
        <v>0</v>
      </c>
      <c r="BF201" s="244">
        <f>IF(N201="snížená",J201,0)</f>
        <v>0</v>
      </c>
      <c r="BG201" s="244">
        <f>IF(N201="zákl. přenesená",J201,0)</f>
        <v>0</v>
      </c>
      <c r="BH201" s="244">
        <f>IF(N201="sníž. přenesená",J201,0)</f>
        <v>0</v>
      </c>
      <c r="BI201" s="244">
        <f>IF(N201="nulová",J201,0)</f>
        <v>0</v>
      </c>
      <c r="BJ201" s="14" t="s">
        <v>84</v>
      </c>
      <c r="BK201" s="244">
        <f>ROUND(I201*H201,2)</f>
        <v>0</v>
      </c>
      <c r="BL201" s="14" t="s">
        <v>147</v>
      </c>
      <c r="BM201" s="243" t="s">
        <v>1482</v>
      </c>
    </row>
    <row r="202" s="2" customFormat="1" ht="24" customHeight="1">
      <c r="A202" s="35"/>
      <c r="B202" s="36"/>
      <c r="C202" s="232" t="s">
        <v>1070</v>
      </c>
      <c r="D202" s="232" t="s">
        <v>142</v>
      </c>
      <c r="E202" s="233" t="s">
        <v>1007</v>
      </c>
      <c r="F202" s="234" t="s">
        <v>1008</v>
      </c>
      <c r="G202" s="235" t="s">
        <v>155</v>
      </c>
      <c r="H202" s="236">
        <v>0.55900000000000005</v>
      </c>
      <c r="I202" s="237"/>
      <c r="J202" s="238">
        <f>ROUND(I202*H202,2)</f>
        <v>0</v>
      </c>
      <c r="K202" s="234" t="s">
        <v>146</v>
      </c>
      <c r="L202" s="41"/>
      <c r="M202" s="239" t="s">
        <v>1</v>
      </c>
      <c r="N202" s="240" t="s">
        <v>41</v>
      </c>
      <c r="O202" s="88"/>
      <c r="P202" s="241">
        <f>O202*H202</f>
        <v>0</v>
      </c>
      <c r="Q202" s="241">
        <v>0</v>
      </c>
      <c r="R202" s="241">
        <f>Q202*H202</f>
        <v>0</v>
      </c>
      <c r="S202" s="241">
        <v>0</v>
      </c>
      <c r="T202" s="24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43" t="s">
        <v>147</v>
      </c>
      <c r="AT202" s="243" t="s">
        <v>142</v>
      </c>
      <c r="AU202" s="243" t="s">
        <v>86</v>
      </c>
      <c r="AY202" s="14" t="s">
        <v>139</v>
      </c>
      <c r="BE202" s="244">
        <f>IF(N202="základní",J202,0)</f>
        <v>0</v>
      </c>
      <c r="BF202" s="244">
        <f>IF(N202="snížená",J202,0)</f>
        <v>0</v>
      </c>
      <c r="BG202" s="244">
        <f>IF(N202="zákl. přenesená",J202,0)</f>
        <v>0</v>
      </c>
      <c r="BH202" s="244">
        <f>IF(N202="sníž. přenesená",J202,0)</f>
        <v>0</v>
      </c>
      <c r="BI202" s="244">
        <f>IF(N202="nulová",J202,0)</f>
        <v>0</v>
      </c>
      <c r="BJ202" s="14" t="s">
        <v>84</v>
      </c>
      <c r="BK202" s="244">
        <f>ROUND(I202*H202,2)</f>
        <v>0</v>
      </c>
      <c r="BL202" s="14" t="s">
        <v>147</v>
      </c>
      <c r="BM202" s="243" t="s">
        <v>1483</v>
      </c>
    </row>
    <row r="203" s="2" customFormat="1" ht="24" customHeight="1">
      <c r="A203" s="35"/>
      <c r="B203" s="36"/>
      <c r="C203" s="232" t="s">
        <v>269</v>
      </c>
      <c r="D203" s="232" t="s">
        <v>142</v>
      </c>
      <c r="E203" s="233" t="s">
        <v>1011</v>
      </c>
      <c r="F203" s="234" t="s">
        <v>1012</v>
      </c>
      <c r="G203" s="235" t="s">
        <v>155</v>
      </c>
      <c r="H203" s="236">
        <v>0.55900000000000005</v>
      </c>
      <c r="I203" s="237"/>
      <c r="J203" s="238">
        <f>ROUND(I203*H203,2)</f>
        <v>0</v>
      </c>
      <c r="K203" s="234" t="s">
        <v>146</v>
      </c>
      <c r="L203" s="41"/>
      <c r="M203" s="239" t="s">
        <v>1</v>
      </c>
      <c r="N203" s="240" t="s">
        <v>41</v>
      </c>
      <c r="O203" s="88"/>
      <c r="P203" s="241">
        <f>O203*H203</f>
        <v>0</v>
      </c>
      <c r="Q203" s="241">
        <v>0</v>
      </c>
      <c r="R203" s="241">
        <f>Q203*H203</f>
        <v>0</v>
      </c>
      <c r="S203" s="241">
        <v>0</v>
      </c>
      <c r="T203" s="242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43" t="s">
        <v>147</v>
      </c>
      <c r="AT203" s="243" t="s">
        <v>142</v>
      </c>
      <c r="AU203" s="243" t="s">
        <v>86</v>
      </c>
      <c r="AY203" s="14" t="s">
        <v>139</v>
      </c>
      <c r="BE203" s="244">
        <f>IF(N203="základní",J203,0)</f>
        <v>0</v>
      </c>
      <c r="BF203" s="244">
        <f>IF(N203="snížená",J203,0)</f>
        <v>0</v>
      </c>
      <c r="BG203" s="244">
        <f>IF(N203="zákl. přenesená",J203,0)</f>
        <v>0</v>
      </c>
      <c r="BH203" s="244">
        <f>IF(N203="sníž. přenesená",J203,0)</f>
        <v>0</v>
      </c>
      <c r="BI203" s="244">
        <f>IF(N203="nulová",J203,0)</f>
        <v>0</v>
      </c>
      <c r="BJ203" s="14" t="s">
        <v>84</v>
      </c>
      <c r="BK203" s="244">
        <f>ROUND(I203*H203,2)</f>
        <v>0</v>
      </c>
      <c r="BL203" s="14" t="s">
        <v>147</v>
      </c>
      <c r="BM203" s="243" t="s">
        <v>1484</v>
      </c>
    </row>
    <row r="204" s="12" customFormat="1" ht="22.8" customHeight="1">
      <c r="A204" s="12"/>
      <c r="B204" s="216"/>
      <c r="C204" s="217"/>
      <c r="D204" s="218" t="s">
        <v>75</v>
      </c>
      <c r="E204" s="230" t="s">
        <v>267</v>
      </c>
      <c r="F204" s="230" t="s">
        <v>268</v>
      </c>
      <c r="G204" s="217"/>
      <c r="H204" s="217"/>
      <c r="I204" s="220"/>
      <c r="J204" s="231">
        <f>BK204</f>
        <v>0</v>
      </c>
      <c r="K204" s="217"/>
      <c r="L204" s="222"/>
      <c r="M204" s="223"/>
      <c r="N204" s="224"/>
      <c r="O204" s="224"/>
      <c r="P204" s="225">
        <f>SUM(P205:P237)</f>
        <v>0</v>
      </c>
      <c r="Q204" s="224"/>
      <c r="R204" s="225">
        <f>SUM(R205:R237)</f>
        <v>0.075770000000000004</v>
      </c>
      <c r="S204" s="224"/>
      <c r="T204" s="226">
        <f>SUM(T205:T237)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7" t="s">
        <v>86</v>
      </c>
      <c r="AT204" s="228" t="s">
        <v>75</v>
      </c>
      <c r="AU204" s="228" t="s">
        <v>84</v>
      </c>
      <c r="AY204" s="227" t="s">
        <v>139</v>
      </c>
      <c r="BK204" s="229">
        <f>SUM(BK205:BK237)</f>
        <v>0</v>
      </c>
    </row>
    <row r="205" s="2" customFormat="1" ht="16.5" customHeight="1">
      <c r="A205" s="35"/>
      <c r="B205" s="36"/>
      <c r="C205" s="257" t="s">
        <v>277</v>
      </c>
      <c r="D205" s="257" t="s">
        <v>512</v>
      </c>
      <c r="E205" s="258" t="s">
        <v>1015</v>
      </c>
      <c r="F205" s="259" t="s">
        <v>1485</v>
      </c>
      <c r="G205" s="260" t="s">
        <v>627</v>
      </c>
      <c r="H205" s="261">
        <v>1</v>
      </c>
      <c r="I205" s="262"/>
      <c r="J205" s="263">
        <f>ROUND(I205*H205,2)</f>
        <v>0</v>
      </c>
      <c r="K205" s="259" t="s">
        <v>1</v>
      </c>
      <c r="L205" s="264"/>
      <c r="M205" s="265" t="s">
        <v>1</v>
      </c>
      <c r="N205" s="266" t="s">
        <v>41</v>
      </c>
      <c r="O205" s="88"/>
      <c r="P205" s="241">
        <f>O205*H205</f>
        <v>0</v>
      </c>
      <c r="Q205" s="241">
        <v>0</v>
      </c>
      <c r="R205" s="241">
        <f>Q205*H205</f>
        <v>0</v>
      </c>
      <c r="S205" s="241">
        <v>0</v>
      </c>
      <c r="T205" s="242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43" t="s">
        <v>281</v>
      </c>
      <c r="AT205" s="243" t="s">
        <v>512</v>
      </c>
      <c r="AU205" s="243" t="s">
        <v>86</v>
      </c>
      <c r="AY205" s="14" t="s">
        <v>139</v>
      </c>
      <c r="BE205" s="244">
        <f>IF(N205="základní",J205,0)</f>
        <v>0</v>
      </c>
      <c r="BF205" s="244">
        <f>IF(N205="snížená",J205,0)</f>
        <v>0</v>
      </c>
      <c r="BG205" s="244">
        <f>IF(N205="zákl. přenesená",J205,0)</f>
        <v>0</v>
      </c>
      <c r="BH205" s="244">
        <f>IF(N205="sníž. přenesená",J205,0)</f>
        <v>0</v>
      </c>
      <c r="BI205" s="244">
        <f>IF(N205="nulová",J205,0)</f>
        <v>0</v>
      </c>
      <c r="BJ205" s="14" t="s">
        <v>84</v>
      </c>
      <c r="BK205" s="244">
        <f>ROUND(I205*H205,2)</f>
        <v>0</v>
      </c>
      <c r="BL205" s="14" t="s">
        <v>147</v>
      </c>
      <c r="BM205" s="243" t="s">
        <v>1486</v>
      </c>
    </row>
    <row r="206" s="2" customFormat="1">
      <c r="A206" s="35"/>
      <c r="B206" s="36"/>
      <c r="C206" s="37"/>
      <c r="D206" s="245" t="s">
        <v>331</v>
      </c>
      <c r="E206" s="37"/>
      <c r="F206" s="246" t="s">
        <v>1487</v>
      </c>
      <c r="G206" s="37"/>
      <c r="H206" s="37"/>
      <c r="I206" s="141"/>
      <c r="J206" s="37"/>
      <c r="K206" s="37"/>
      <c r="L206" s="41"/>
      <c r="M206" s="251"/>
      <c r="N206" s="252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331</v>
      </c>
      <c r="AU206" s="14" t="s">
        <v>86</v>
      </c>
    </row>
    <row r="207" s="2" customFormat="1" ht="24" customHeight="1">
      <c r="A207" s="35"/>
      <c r="B207" s="36"/>
      <c r="C207" s="232" t="s">
        <v>624</v>
      </c>
      <c r="D207" s="232" t="s">
        <v>142</v>
      </c>
      <c r="E207" s="233" t="s">
        <v>1055</v>
      </c>
      <c r="F207" s="234" t="s">
        <v>1056</v>
      </c>
      <c r="G207" s="235" t="s">
        <v>239</v>
      </c>
      <c r="H207" s="236">
        <v>2</v>
      </c>
      <c r="I207" s="237"/>
      <c r="J207" s="238">
        <f>ROUND(I207*H207,2)</f>
        <v>0</v>
      </c>
      <c r="K207" s="234" t="s">
        <v>146</v>
      </c>
      <c r="L207" s="41"/>
      <c r="M207" s="239" t="s">
        <v>1</v>
      </c>
      <c r="N207" s="240" t="s">
        <v>41</v>
      </c>
      <c r="O207" s="88"/>
      <c r="P207" s="241">
        <f>O207*H207</f>
        <v>0</v>
      </c>
      <c r="Q207" s="241">
        <v>0.01191</v>
      </c>
      <c r="R207" s="241">
        <f>Q207*H207</f>
        <v>0.023820000000000001</v>
      </c>
      <c r="S207" s="241">
        <v>0</v>
      </c>
      <c r="T207" s="24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43" t="s">
        <v>147</v>
      </c>
      <c r="AT207" s="243" t="s">
        <v>142</v>
      </c>
      <c r="AU207" s="243" t="s">
        <v>86</v>
      </c>
      <c r="AY207" s="14" t="s">
        <v>139</v>
      </c>
      <c r="BE207" s="244">
        <f>IF(N207="základní",J207,0)</f>
        <v>0</v>
      </c>
      <c r="BF207" s="244">
        <f>IF(N207="snížená",J207,0)</f>
        <v>0</v>
      </c>
      <c r="BG207" s="244">
        <f>IF(N207="zákl. přenesená",J207,0)</f>
        <v>0</v>
      </c>
      <c r="BH207" s="244">
        <f>IF(N207="sníž. přenesená",J207,0)</f>
        <v>0</v>
      </c>
      <c r="BI207" s="244">
        <f>IF(N207="nulová",J207,0)</f>
        <v>0</v>
      </c>
      <c r="BJ207" s="14" t="s">
        <v>84</v>
      </c>
      <c r="BK207" s="244">
        <f>ROUND(I207*H207,2)</f>
        <v>0</v>
      </c>
      <c r="BL207" s="14" t="s">
        <v>147</v>
      </c>
      <c r="BM207" s="243" t="s">
        <v>1488</v>
      </c>
    </row>
    <row r="208" s="2" customFormat="1" ht="16.5" customHeight="1">
      <c r="A208" s="35"/>
      <c r="B208" s="36"/>
      <c r="C208" s="232" t="s">
        <v>1489</v>
      </c>
      <c r="D208" s="232" t="s">
        <v>142</v>
      </c>
      <c r="E208" s="233" t="s">
        <v>1067</v>
      </c>
      <c r="F208" s="234" t="s">
        <v>1068</v>
      </c>
      <c r="G208" s="235" t="s">
        <v>166</v>
      </c>
      <c r="H208" s="236">
        <v>6</v>
      </c>
      <c r="I208" s="237"/>
      <c r="J208" s="238">
        <f>ROUND(I208*H208,2)</f>
        <v>0</v>
      </c>
      <c r="K208" s="234" t="s">
        <v>146</v>
      </c>
      <c r="L208" s="41"/>
      <c r="M208" s="239" t="s">
        <v>1</v>
      </c>
      <c r="N208" s="240" t="s">
        <v>41</v>
      </c>
      <c r="O208" s="88"/>
      <c r="P208" s="241">
        <f>O208*H208</f>
        <v>0</v>
      </c>
      <c r="Q208" s="241">
        <v>3.0000000000000001E-05</v>
      </c>
      <c r="R208" s="241">
        <f>Q208*H208</f>
        <v>0.00018000000000000001</v>
      </c>
      <c r="S208" s="241">
        <v>0</v>
      </c>
      <c r="T208" s="242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43" t="s">
        <v>147</v>
      </c>
      <c r="AT208" s="243" t="s">
        <v>142</v>
      </c>
      <c r="AU208" s="243" t="s">
        <v>86</v>
      </c>
      <c r="AY208" s="14" t="s">
        <v>139</v>
      </c>
      <c r="BE208" s="244">
        <f>IF(N208="základní",J208,0)</f>
        <v>0</v>
      </c>
      <c r="BF208" s="244">
        <f>IF(N208="snížená",J208,0)</f>
        <v>0</v>
      </c>
      <c r="BG208" s="244">
        <f>IF(N208="zákl. přenesená",J208,0)</f>
        <v>0</v>
      </c>
      <c r="BH208" s="244">
        <f>IF(N208="sníž. přenesená",J208,0)</f>
        <v>0</v>
      </c>
      <c r="BI208" s="244">
        <f>IF(N208="nulová",J208,0)</f>
        <v>0</v>
      </c>
      <c r="BJ208" s="14" t="s">
        <v>84</v>
      </c>
      <c r="BK208" s="244">
        <f>ROUND(I208*H208,2)</f>
        <v>0</v>
      </c>
      <c r="BL208" s="14" t="s">
        <v>147</v>
      </c>
      <c r="BM208" s="243" t="s">
        <v>1490</v>
      </c>
    </row>
    <row r="209" s="2" customFormat="1" ht="16.5" customHeight="1">
      <c r="A209" s="35"/>
      <c r="B209" s="36"/>
      <c r="C209" s="232" t="s">
        <v>1491</v>
      </c>
      <c r="D209" s="232" t="s">
        <v>142</v>
      </c>
      <c r="E209" s="233" t="s">
        <v>1071</v>
      </c>
      <c r="F209" s="234" t="s">
        <v>1072</v>
      </c>
      <c r="G209" s="235" t="s">
        <v>166</v>
      </c>
      <c r="H209" s="236">
        <v>10</v>
      </c>
      <c r="I209" s="237"/>
      <c r="J209" s="238">
        <f>ROUND(I209*H209,2)</f>
        <v>0</v>
      </c>
      <c r="K209" s="234" t="s">
        <v>146</v>
      </c>
      <c r="L209" s="41"/>
      <c r="M209" s="239" t="s">
        <v>1</v>
      </c>
      <c r="N209" s="240" t="s">
        <v>41</v>
      </c>
      <c r="O209" s="88"/>
      <c r="P209" s="241">
        <f>O209*H209</f>
        <v>0</v>
      </c>
      <c r="Q209" s="241">
        <v>3.0000000000000001E-05</v>
      </c>
      <c r="R209" s="241">
        <f>Q209*H209</f>
        <v>0.00030000000000000003</v>
      </c>
      <c r="S209" s="241">
        <v>0</v>
      </c>
      <c r="T209" s="242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43" t="s">
        <v>147</v>
      </c>
      <c r="AT209" s="243" t="s">
        <v>142</v>
      </c>
      <c r="AU209" s="243" t="s">
        <v>86</v>
      </c>
      <c r="AY209" s="14" t="s">
        <v>139</v>
      </c>
      <c r="BE209" s="244">
        <f>IF(N209="základní",J209,0)</f>
        <v>0</v>
      </c>
      <c r="BF209" s="244">
        <f>IF(N209="snížená",J209,0)</f>
        <v>0</v>
      </c>
      <c r="BG209" s="244">
        <f>IF(N209="zákl. přenesená",J209,0)</f>
        <v>0</v>
      </c>
      <c r="BH209" s="244">
        <f>IF(N209="sníž. přenesená",J209,0)</f>
        <v>0</v>
      </c>
      <c r="BI209" s="244">
        <f>IF(N209="nulová",J209,0)</f>
        <v>0</v>
      </c>
      <c r="BJ209" s="14" t="s">
        <v>84</v>
      </c>
      <c r="BK209" s="244">
        <f>ROUND(I209*H209,2)</f>
        <v>0</v>
      </c>
      <c r="BL209" s="14" t="s">
        <v>147</v>
      </c>
      <c r="BM209" s="243" t="s">
        <v>1492</v>
      </c>
    </row>
    <row r="210" s="2" customFormat="1" ht="16.5" customHeight="1">
      <c r="A210" s="35"/>
      <c r="B210" s="36"/>
      <c r="C210" s="232" t="s">
        <v>1493</v>
      </c>
      <c r="D210" s="232" t="s">
        <v>142</v>
      </c>
      <c r="E210" s="233" t="s">
        <v>1083</v>
      </c>
      <c r="F210" s="234" t="s">
        <v>1084</v>
      </c>
      <c r="G210" s="235" t="s">
        <v>166</v>
      </c>
      <c r="H210" s="236">
        <v>12</v>
      </c>
      <c r="I210" s="237"/>
      <c r="J210" s="238">
        <f>ROUND(I210*H210,2)</f>
        <v>0</v>
      </c>
      <c r="K210" s="234" t="s">
        <v>146</v>
      </c>
      <c r="L210" s="41"/>
      <c r="M210" s="239" t="s">
        <v>1</v>
      </c>
      <c r="N210" s="240" t="s">
        <v>41</v>
      </c>
      <c r="O210" s="88"/>
      <c r="P210" s="241">
        <f>O210*H210</f>
        <v>0</v>
      </c>
      <c r="Q210" s="241">
        <v>0.00024000000000000001</v>
      </c>
      <c r="R210" s="241">
        <f>Q210*H210</f>
        <v>0.0028800000000000002</v>
      </c>
      <c r="S210" s="241">
        <v>0</v>
      </c>
      <c r="T210" s="242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43" t="s">
        <v>147</v>
      </c>
      <c r="AT210" s="243" t="s">
        <v>142</v>
      </c>
      <c r="AU210" s="243" t="s">
        <v>86</v>
      </c>
      <c r="AY210" s="14" t="s">
        <v>139</v>
      </c>
      <c r="BE210" s="244">
        <f>IF(N210="základní",J210,0)</f>
        <v>0</v>
      </c>
      <c r="BF210" s="244">
        <f>IF(N210="snížená",J210,0)</f>
        <v>0</v>
      </c>
      <c r="BG210" s="244">
        <f>IF(N210="zákl. přenesená",J210,0)</f>
        <v>0</v>
      </c>
      <c r="BH210" s="244">
        <f>IF(N210="sníž. přenesená",J210,0)</f>
        <v>0</v>
      </c>
      <c r="BI210" s="244">
        <f>IF(N210="nulová",J210,0)</f>
        <v>0</v>
      </c>
      <c r="BJ210" s="14" t="s">
        <v>84</v>
      </c>
      <c r="BK210" s="244">
        <f>ROUND(I210*H210,2)</f>
        <v>0</v>
      </c>
      <c r="BL210" s="14" t="s">
        <v>147</v>
      </c>
      <c r="BM210" s="243" t="s">
        <v>1494</v>
      </c>
    </row>
    <row r="211" s="2" customFormat="1" ht="16.5" customHeight="1">
      <c r="A211" s="35"/>
      <c r="B211" s="36"/>
      <c r="C211" s="232" t="s">
        <v>824</v>
      </c>
      <c r="D211" s="232" t="s">
        <v>142</v>
      </c>
      <c r="E211" s="233" t="s">
        <v>1495</v>
      </c>
      <c r="F211" s="234" t="s">
        <v>1496</v>
      </c>
      <c r="G211" s="235" t="s">
        <v>166</v>
      </c>
      <c r="H211" s="236">
        <v>8</v>
      </c>
      <c r="I211" s="237"/>
      <c r="J211" s="238">
        <f>ROUND(I211*H211,2)</f>
        <v>0</v>
      </c>
      <c r="K211" s="234" t="s">
        <v>146</v>
      </c>
      <c r="L211" s="41"/>
      <c r="M211" s="239" t="s">
        <v>1</v>
      </c>
      <c r="N211" s="240" t="s">
        <v>41</v>
      </c>
      <c r="O211" s="88"/>
      <c r="P211" s="241">
        <f>O211*H211</f>
        <v>0</v>
      </c>
      <c r="Q211" s="241">
        <v>0.00033</v>
      </c>
      <c r="R211" s="241">
        <f>Q211*H211</f>
        <v>0.00264</v>
      </c>
      <c r="S211" s="241">
        <v>0</v>
      </c>
      <c r="T211" s="24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43" t="s">
        <v>147</v>
      </c>
      <c r="AT211" s="243" t="s">
        <v>142</v>
      </c>
      <c r="AU211" s="243" t="s">
        <v>86</v>
      </c>
      <c r="AY211" s="14" t="s">
        <v>139</v>
      </c>
      <c r="BE211" s="244">
        <f>IF(N211="základní",J211,0)</f>
        <v>0</v>
      </c>
      <c r="BF211" s="244">
        <f>IF(N211="snížená",J211,0)</f>
        <v>0</v>
      </c>
      <c r="BG211" s="244">
        <f>IF(N211="zákl. přenesená",J211,0)</f>
        <v>0</v>
      </c>
      <c r="BH211" s="244">
        <f>IF(N211="sníž. přenesená",J211,0)</f>
        <v>0</v>
      </c>
      <c r="BI211" s="244">
        <f>IF(N211="nulová",J211,0)</f>
        <v>0</v>
      </c>
      <c r="BJ211" s="14" t="s">
        <v>84</v>
      </c>
      <c r="BK211" s="244">
        <f>ROUND(I211*H211,2)</f>
        <v>0</v>
      </c>
      <c r="BL211" s="14" t="s">
        <v>147</v>
      </c>
      <c r="BM211" s="243" t="s">
        <v>1497</v>
      </c>
    </row>
    <row r="212" s="2" customFormat="1" ht="16.5" customHeight="1">
      <c r="A212" s="35"/>
      <c r="B212" s="36"/>
      <c r="C212" s="232" t="s">
        <v>828</v>
      </c>
      <c r="D212" s="232" t="s">
        <v>142</v>
      </c>
      <c r="E212" s="233" t="s">
        <v>1498</v>
      </c>
      <c r="F212" s="234" t="s">
        <v>1499</v>
      </c>
      <c r="G212" s="235" t="s">
        <v>166</v>
      </c>
      <c r="H212" s="236">
        <v>1</v>
      </c>
      <c r="I212" s="237"/>
      <c r="J212" s="238">
        <f>ROUND(I212*H212,2)</f>
        <v>0</v>
      </c>
      <c r="K212" s="234" t="s">
        <v>146</v>
      </c>
      <c r="L212" s="41"/>
      <c r="M212" s="239" t="s">
        <v>1</v>
      </c>
      <c r="N212" s="240" t="s">
        <v>41</v>
      </c>
      <c r="O212" s="88"/>
      <c r="P212" s="241">
        <f>O212*H212</f>
        <v>0</v>
      </c>
      <c r="Q212" s="241">
        <v>0.00022000000000000001</v>
      </c>
      <c r="R212" s="241">
        <f>Q212*H212</f>
        <v>0.00022000000000000001</v>
      </c>
      <c r="S212" s="241">
        <v>0</v>
      </c>
      <c r="T212" s="242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43" t="s">
        <v>147</v>
      </c>
      <c r="AT212" s="243" t="s">
        <v>142</v>
      </c>
      <c r="AU212" s="243" t="s">
        <v>86</v>
      </c>
      <c r="AY212" s="14" t="s">
        <v>139</v>
      </c>
      <c r="BE212" s="244">
        <f>IF(N212="základní",J212,0)</f>
        <v>0</v>
      </c>
      <c r="BF212" s="244">
        <f>IF(N212="snížená",J212,0)</f>
        <v>0</v>
      </c>
      <c r="BG212" s="244">
        <f>IF(N212="zákl. přenesená",J212,0)</f>
        <v>0</v>
      </c>
      <c r="BH212" s="244">
        <f>IF(N212="sníž. přenesená",J212,0)</f>
        <v>0</v>
      </c>
      <c r="BI212" s="244">
        <f>IF(N212="nulová",J212,0)</f>
        <v>0</v>
      </c>
      <c r="BJ212" s="14" t="s">
        <v>84</v>
      </c>
      <c r="BK212" s="244">
        <f>ROUND(I212*H212,2)</f>
        <v>0</v>
      </c>
      <c r="BL212" s="14" t="s">
        <v>147</v>
      </c>
      <c r="BM212" s="243" t="s">
        <v>1500</v>
      </c>
    </row>
    <row r="213" s="2" customFormat="1" ht="16.5" customHeight="1">
      <c r="A213" s="35"/>
      <c r="B213" s="36"/>
      <c r="C213" s="232" t="s">
        <v>1010</v>
      </c>
      <c r="D213" s="232" t="s">
        <v>142</v>
      </c>
      <c r="E213" s="233" t="s">
        <v>1107</v>
      </c>
      <c r="F213" s="234" t="s">
        <v>1108</v>
      </c>
      <c r="G213" s="235" t="s">
        <v>166</v>
      </c>
      <c r="H213" s="236">
        <v>1</v>
      </c>
      <c r="I213" s="237"/>
      <c r="J213" s="238">
        <f>ROUND(I213*H213,2)</f>
        <v>0</v>
      </c>
      <c r="K213" s="234" t="s">
        <v>146</v>
      </c>
      <c r="L213" s="41"/>
      <c r="M213" s="239" t="s">
        <v>1</v>
      </c>
      <c r="N213" s="240" t="s">
        <v>41</v>
      </c>
      <c r="O213" s="88"/>
      <c r="P213" s="241">
        <f>O213*H213</f>
        <v>0</v>
      </c>
      <c r="Q213" s="241">
        <v>0.00044000000000000002</v>
      </c>
      <c r="R213" s="241">
        <f>Q213*H213</f>
        <v>0.00044000000000000002</v>
      </c>
      <c r="S213" s="241">
        <v>0</v>
      </c>
      <c r="T213" s="24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43" t="s">
        <v>147</v>
      </c>
      <c r="AT213" s="243" t="s">
        <v>142</v>
      </c>
      <c r="AU213" s="243" t="s">
        <v>86</v>
      </c>
      <c r="AY213" s="14" t="s">
        <v>139</v>
      </c>
      <c r="BE213" s="244">
        <f>IF(N213="základní",J213,0)</f>
        <v>0</v>
      </c>
      <c r="BF213" s="244">
        <f>IF(N213="snížená",J213,0)</f>
        <v>0</v>
      </c>
      <c r="BG213" s="244">
        <f>IF(N213="zákl. přenesená",J213,0)</f>
        <v>0</v>
      </c>
      <c r="BH213" s="244">
        <f>IF(N213="sníž. přenesená",J213,0)</f>
        <v>0</v>
      </c>
      <c r="BI213" s="244">
        <f>IF(N213="nulová",J213,0)</f>
        <v>0</v>
      </c>
      <c r="BJ213" s="14" t="s">
        <v>84</v>
      </c>
      <c r="BK213" s="244">
        <f>ROUND(I213*H213,2)</f>
        <v>0</v>
      </c>
      <c r="BL213" s="14" t="s">
        <v>147</v>
      </c>
      <c r="BM213" s="243" t="s">
        <v>1501</v>
      </c>
    </row>
    <row r="214" s="2" customFormat="1" ht="24" customHeight="1">
      <c r="A214" s="35"/>
      <c r="B214" s="36"/>
      <c r="C214" s="232" t="s">
        <v>641</v>
      </c>
      <c r="D214" s="232" t="s">
        <v>142</v>
      </c>
      <c r="E214" s="233" t="s">
        <v>1111</v>
      </c>
      <c r="F214" s="234" t="s">
        <v>1112</v>
      </c>
      <c r="G214" s="235" t="s">
        <v>166</v>
      </c>
      <c r="H214" s="236">
        <v>6</v>
      </c>
      <c r="I214" s="237"/>
      <c r="J214" s="238">
        <f>ROUND(I214*H214,2)</f>
        <v>0</v>
      </c>
      <c r="K214" s="234" t="s">
        <v>146</v>
      </c>
      <c r="L214" s="41"/>
      <c r="M214" s="239" t="s">
        <v>1</v>
      </c>
      <c r="N214" s="240" t="s">
        <v>41</v>
      </c>
      <c r="O214" s="88"/>
      <c r="P214" s="241">
        <f>O214*H214</f>
        <v>0</v>
      </c>
      <c r="Q214" s="241">
        <v>0.00051999999999999995</v>
      </c>
      <c r="R214" s="241">
        <f>Q214*H214</f>
        <v>0.0031199999999999995</v>
      </c>
      <c r="S214" s="241">
        <v>0</v>
      </c>
      <c r="T214" s="242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43" t="s">
        <v>147</v>
      </c>
      <c r="AT214" s="243" t="s">
        <v>142</v>
      </c>
      <c r="AU214" s="243" t="s">
        <v>86</v>
      </c>
      <c r="AY214" s="14" t="s">
        <v>139</v>
      </c>
      <c r="BE214" s="244">
        <f>IF(N214="základní",J214,0)</f>
        <v>0</v>
      </c>
      <c r="BF214" s="244">
        <f>IF(N214="snížená",J214,0)</f>
        <v>0</v>
      </c>
      <c r="BG214" s="244">
        <f>IF(N214="zákl. přenesená",J214,0)</f>
        <v>0</v>
      </c>
      <c r="BH214" s="244">
        <f>IF(N214="sníž. přenesená",J214,0)</f>
        <v>0</v>
      </c>
      <c r="BI214" s="244">
        <f>IF(N214="nulová",J214,0)</f>
        <v>0</v>
      </c>
      <c r="BJ214" s="14" t="s">
        <v>84</v>
      </c>
      <c r="BK214" s="244">
        <f>ROUND(I214*H214,2)</f>
        <v>0</v>
      </c>
      <c r="BL214" s="14" t="s">
        <v>147</v>
      </c>
      <c r="BM214" s="243" t="s">
        <v>1502</v>
      </c>
    </row>
    <row r="215" s="2" customFormat="1" ht="16.5" customHeight="1">
      <c r="A215" s="35"/>
      <c r="B215" s="36"/>
      <c r="C215" s="232" t="s">
        <v>645</v>
      </c>
      <c r="D215" s="232" t="s">
        <v>142</v>
      </c>
      <c r="E215" s="233" t="s">
        <v>1115</v>
      </c>
      <c r="F215" s="234" t="s">
        <v>1116</v>
      </c>
      <c r="G215" s="235" t="s">
        <v>166</v>
      </c>
      <c r="H215" s="236">
        <v>2</v>
      </c>
      <c r="I215" s="237"/>
      <c r="J215" s="238">
        <f>ROUND(I215*H215,2)</f>
        <v>0</v>
      </c>
      <c r="K215" s="234" t="s">
        <v>1</v>
      </c>
      <c r="L215" s="41"/>
      <c r="M215" s="239" t="s">
        <v>1</v>
      </c>
      <c r="N215" s="240" t="s">
        <v>41</v>
      </c>
      <c r="O215" s="88"/>
      <c r="P215" s="241">
        <f>O215*H215</f>
        <v>0</v>
      </c>
      <c r="Q215" s="241">
        <v>0.00072000000000000005</v>
      </c>
      <c r="R215" s="241">
        <f>Q215*H215</f>
        <v>0.0014400000000000001</v>
      </c>
      <c r="S215" s="241">
        <v>0</v>
      </c>
      <c r="T215" s="242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43" t="s">
        <v>147</v>
      </c>
      <c r="AT215" s="243" t="s">
        <v>142</v>
      </c>
      <c r="AU215" s="243" t="s">
        <v>86</v>
      </c>
      <c r="AY215" s="14" t="s">
        <v>139</v>
      </c>
      <c r="BE215" s="244">
        <f>IF(N215="základní",J215,0)</f>
        <v>0</v>
      </c>
      <c r="BF215" s="244">
        <f>IF(N215="snížená",J215,0)</f>
        <v>0</v>
      </c>
      <c r="BG215" s="244">
        <f>IF(N215="zákl. přenesená",J215,0)</f>
        <v>0</v>
      </c>
      <c r="BH215" s="244">
        <f>IF(N215="sníž. přenesená",J215,0)</f>
        <v>0</v>
      </c>
      <c r="BI215" s="244">
        <f>IF(N215="nulová",J215,0)</f>
        <v>0</v>
      </c>
      <c r="BJ215" s="14" t="s">
        <v>84</v>
      </c>
      <c r="BK215" s="244">
        <f>ROUND(I215*H215,2)</f>
        <v>0</v>
      </c>
      <c r="BL215" s="14" t="s">
        <v>147</v>
      </c>
      <c r="BM215" s="243" t="s">
        <v>1503</v>
      </c>
    </row>
    <row r="216" s="2" customFormat="1" ht="24" customHeight="1">
      <c r="A216" s="35"/>
      <c r="B216" s="36"/>
      <c r="C216" s="257" t="s">
        <v>649</v>
      </c>
      <c r="D216" s="257" t="s">
        <v>512</v>
      </c>
      <c r="E216" s="258" t="s">
        <v>1119</v>
      </c>
      <c r="F216" s="259" t="s">
        <v>1120</v>
      </c>
      <c r="G216" s="260" t="s">
        <v>166</v>
      </c>
      <c r="H216" s="261">
        <v>6</v>
      </c>
      <c r="I216" s="262"/>
      <c r="J216" s="263">
        <f>ROUND(I216*H216,2)</f>
        <v>0</v>
      </c>
      <c r="K216" s="259" t="s">
        <v>146</v>
      </c>
      <c r="L216" s="264"/>
      <c r="M216" s="265" t="s">
        <v>1</v>
      </c>
      <c r="N216" s="266" t="s">
        <v>41</v>
      </c>
      <c r="O216" s="88"/>
      <c r="P216" s="241">
        <f>O216*H216</f>
        <v>0</v>
      </c>
      <c r="Q216" s="241">
        <v>0.00022000000000000001</v>
      </c>
      <c r="R216" s="241">
        <f>Q216*H216</f>
        <v>0.00132</v>
      </c>
      <c r="S216" s="241">
        <v>0</v>
      </c>
      <c r="T216" s="242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43" t="s">
        <v>281</v>
      </c>
      <c r="AT216" s="243" t="s">
        <v>512</v>
      </c>
      <c r="AU216" s="243" t="s">
        <v>86</v>
      </c>
      <c r="AY216" s="14" t="s">
        <v>139</v>
      </c>
      <c r="BE216" s="244">
        <f>IF(N216="základní",J216,0)</f>
        <v>0</v>
      </c>
      <c r="BF216" s="244">
        <f>IF(N216="snížená",J216,0)</f>
        <v>0</v>
      </c>
      <c r="BG216" s="244">
        <f>IF(N216="zákl. přenesená",J216,0)</f>
        <v>0</v>
      </c>
      <c r="BH216" s="244">
        <f>IF(N216="sníž. přenesená",J216,0)</f>
        <v>0</v>
      </c>
      <c r="BI216" s="244">
        <f>IF(N216="nulová",J216,0)</f>
        <v>0</v>
      </c>
      <c r="BJ216" s="14" t="s">
        <v>84</v>
      </c>
      <c r="BK216" s="244">
        <f>ROUND(I216*H216,2)</f>
        <v>0</v>
      </c>
      <c r="BL216" s="14" t="s">
        <v>147</v>
      </c>
      <c r="BM216" s="243" t="s">
        <v>1504</v>
      </c>
    </row>
    <row r="217" s="2" customFormat="1" ht="24" customHeight="1">
      <c r="A217" s="35"/>
      <c r="B217" s="36"/>
      <c r="C217" s="257" t="s">
        <v>1505</v>
      </c>
      <c r="D217" s="257" t="s">
        <v>512</v>
      </c>
      <c r="E217" s="258" t="s">
        <v>1123</v>
      </c>
      <c r="F217" s="259" t="s">
        <v>1124</v>
      </c>
      <c r="G217" s="260" t="s">
        <v>166</v>
      </c>
      <c r="H217" s="261">
        <v>7</v>
      </c>
      <c r="I217" s="262"/>
      <c r="J217" s="263">
        <f>ROUND(I217*H217,2)</f>
        <v>0</v>
      </c>
      <c r="K217" s="259" t="s">
        <v>146</v>
      </c>
      <c r="L217" s="264"/>
      <c r="M217" s="265" t="s">
        <v>1</v>
      </c>
      <c r="N217" s="266" t="s">
        <v>41</v>
      </c>
      <c r="O217" s="88"/>
      <c r="P217" s="241">
        <f>O217*H217</f>
        <v>0</v>
      </c>
      <c r="Q217" s="241">
        <v>0.00117</v>
      </c>
      <c r="R217" s="241">
        <f>Q217*H217</f>
        <v>0.0081899999999999994</v>
      </c>
      <c r="S217" s="241">
        <v>0</v>
      </c>
      <c r="T217" s="242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43" t="s">
        <v>281</v>
      </c>
      <c r="AT217" s="243" t="s">
        <v>512</v>
      </c>
      <c r="AU217" s="243" t="s">
        <v>86</v>
      </c>
      <c r="AY217" s="14" t="s">
        <v>139</v>
      </c>
      <c r="BE217" s="244">
        <f>IF(N217="základní",J217,0)</f>
        <v>0</v>
      </c>
      <c r="BF217" s="244">
        <f>IF(N217="snížená",J217,0)</f>
        <v>0</v>
      </c>
      <c r="BG217" s="244">
        <f>IF(N217="zákl. přenesená",J217,0)</f>
        <v>0</v>
      </c>
      <c r="BH217" s="244">
        <f>IF(N217="sníž. přenesená",J217,0)</f>
        <v>0</v>
      </c>
      <c r="BI217" s="244">
        <f>IF(N217="nulová",J217,0)</f>
        <v>0</v>
      </c>
      <c r="BJ217" s="14" t="s">
        <v>84</v>
      </c>
      <c r="BK217" s="244">
        <f>ROUND(I217*H217,2)</f>
        <v>0</v>
      </c>
      <c r="BL217" s="14" t="s">
        <v>147</v>
      </c>
      <c r="BM217" s="243" t="s">
        <v>1506</v>
      </c>
    </row>
    <row r="218" s="2" customFormat="1" ht="24" customHeight="1">
      <c r="A218" s="35"/>
      <c r="B218" s="36"/>
      <c r="C218" s="257" t="s">
        <v>802</v>
      </c>
      <c r="D218" s="257" t="s">
        <v>512</v>
      </c>
      <c r="E218" s="258" t="s">
        <v>1507</v>
      </c>
      <c r="F218" s="259" t="s">
        <v>1508</v>
      </c>
      <c r="G218" s="260" t="s">
        <v>166</v>
      </c>
      <c r="H218" s="261">
        <v>4</v>
      </c>
      <c r="I218" s="262"/>
      <c r="J218" s="263">
        <f>ROUND(I218*H218,2)</f>
        <v>0</v>
      </c>
      <c r="K218" s="259" t="s">
        <v>146</v>
      </c>
      <c r="L218" s="264"/>
      <c r="M218" s="265" t="s">
        <v>1</v>
      </c>
      <c r="N218" s="266" t="s">
        <v>41</v>
      </c>
      <c r="O218" s="88"/>
      <c r="P218" s="241">
        <f>O218*H218</f>
        <v>0</v>
      </c>
      <c r="Q218" s="241">
        <v>0.0018400000000000001</v>
      </c>
      <c r="R218" s="241">
        <f>Q218*H218</f>
        <v>0.0073600000000000002</v>
      </c>
      <c r="S218" s="241">
        <v>0</v>
      </c>
      <c r="T218" s="242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43" t="s">
        <v>281</v>
      </c>
      <c r="AT218" s="243" t="s">
        <v>512</v>
      </c>
      <c r="AU218" s="243" t="s">
        <v>86</v>
      </c>
      <c r="AY218" s="14" t="s">
        <v>139</v>
      </c>
      <c r="BE218" s="244">
        <f>IF(N218="základní",J218,0)</f>
        <v>0</v>
      </c>
      <c r="BF218" s="244">
        <f>IF(N218="snížená",J218,0)</f>
        <v>0</v>
      </c>
      <c r="BG218" s="244">
        <f>IF(N218="zákl. přenesená",J218,0)</f>
        <v>0</v>
      </c>
      <c r="BH218" s="244">
        <f>IF(N218="sníž. přenesená",J218,0)</f>
        <v>0</v>
      </c>
      <c r="BI218" s="244">
        <f>IF(N218="nulová",J218,0)</f>
        <v>0</v>
      </c>
      <c r="BJ218" s="14" t="s">
        <v>84</v>
      </c>
      <c r="BK218" s="244">
        <f>ROUND(I218*H218,2)</f>
        <v>0</v>
      </c>
      <c r="BL218" s="14" t="s">
        <v>147</v>
      </c>
      <c r="BM218" s="243" t="s">
        <v>1509</v>
      </c>
    </row>
    <row r="219" s="2" customFormat="1" ht="16.5" customHeight="1">
      <c r="A219" s="35"/>
      <c r="B219" s="36"/>
      <c r="C219" s="257" t="s">
        <v>657</v>
      </c>
      <c r="D219" s="257" t="s">
        <v>512</v>
      </c>
      <c r="E219" s="258" t="s">
        <v>1127</v>
      </c>
      <c r="F219" s="259" t="s">
        <v>1128</v>
      </c>
      <c r="G219" s="260" t="s">
        <v>611</v>
      </c>
      <c r="H219" s="261">
        <v>10</v>
      </c>
      <c r="I219" s="262"/>
      <c r="J219" s="263">
        <f>ROUND(I219*H219,2)</f>
        <v>0</v>
      </c>
      <c r="K219" s="259" t="s">
        <v>1</v>
      </c>
      <c r="L219" s="264"/>
      <c r="M219" s="265" t="s">
        <v>1</v>
      </c>
      <c r="N219" s="266" t="s">
        <v>41</v>
      </c>
      <c r="O219" s="88"/>
      <c r="P219" s="241">
        <f>O219*H219</f>
        <v>0</v>
      </c>
      <c r="Q219" s="241">
        <v>0.00020000000000000001</v>
      </c>
      <c r="R219" s="241">
        <f>Q219*H219</f>
        <v>0.002</v>
      </c>
      <c r="S219" s="241">
        <v>0</v>
      </c>
      <c r="T219" s="242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43" t="s">
        <v>281</v>
      </c>
      <c r="AT219" s="243" t="s">
        <v>512</v>
      </c>
      <c r="AU219" s="243" t="s">
        <v>86</v>
      </c>
      <c r="AY219" s="14" t="s">
        <v>139</v>
      </c>
      <c r="BE219" s="244">
        <f>IF(N219="základní",J219,0)</f>
        <v>0</v>
      </c>
      <c r="BF219" s="244">
        <f>IF(N219="snížená",J219,0)</f>
        <v>0</v>
      </c>
      <c r="BG219" s="244">
        <f>IF(N219="zákl. přenesená",J219,0)</f>
        <v>0</v>
      </c>
      <c r="BH219" s="244">
        <f>IF(N219="sníž. přenesená",J219,0)</f>
        <v>0</v>
      </c>
      <c r="BI219" s="244">
        <f>IF(N219="nulová",J219,0)</f>
        <v>0</v>
      </c>
      <c r="BJ219" s="14" t="s">
        <v>84</v>
      </c>
      <c r="BK219" s="244">
        <f>ROUND(I219*H219,2)</f>
        <v>0</v>
      </c>
      <c r="BL219" s="14" t="s">
        <v>147</v>
      </c>
      <c r="BM219" s="243" t="s">
        <v>1510</v>
      </c>
    </row>
    <row r="220" s="2" customFormat="1" ht="24" customHeight="1">
      <c r="A220" s="35"/>
      <c r="B220" s="36"/>
      <c r="C220" s="257" t="s">
        <v>675</v>
      </c>
      <c r="D220" s="257" t="s">
        <v>512</v>
      </c>
      <c r="E220" s="258" t="s">
        <v>1140</v>
      </c>
      <c r="F220" s="259" t="s">
        <v>1141</v>
      </c>
      <c r="G220" s="260" t="s">
        <v>166</v>
      </c>
      <c r="H220" s="261">
        <v>1</v>
      </c>
      <c r="I220" s="262"/>
      <c r="J220" s="263">
        <f>ROUND(I220*H220,2)</f>
        <v>0</v>
      </c>
      <c r="K220" s="259" t="s">
        <v>1</v>
      </c>
      <c r="L220" s="264"/>
      <c r="M220" s="265" t="s">
        <v>1</v>
      </c>
      <c r="N220" s="266" t="s">
        <v>41</v>
      </c>
      <c r="O220" s="88"/>
      <c r="P220" s="241">
        <f>O220*H220</f>
        <v>0</v>
      </c>
      <c r="Q220" s="241">
        <v>0.001</v>
      </c>
      <c r="R220" s="241">
        <f>Q220*H220</f>
        <v>0.001</v>
      </c>
      <c r="S220" s="241">
        <v>0</v>
      </c>
      <c r="T220" s="242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43" t="s">
        <v>281</v>
      </c>
      <c r="AT220" s="243" t="s">
        <v>512</v>
      </c>
      <c r="AU220" s="243" t="s">
        <v>86</v>
      </c>
      <c r="AY220" s="14" t="s">
        <v>139</v>
      </c>
      <c r="BE220" s="244">
        <f>IF(N220="základní",J220,0)</f>
        <v>0</v>
      </c>
      <c r="BF220" s="244">
        <f>IF(N220="snížená",J220,0)</f>
        <v>0</v>
      </c>
      <c r="BG220" s="244">
        <f>IF(N220="zákl. přenesená",J220,0)</f>
        <v>0</v>
      </c>
      <c r="BH220" s="244">
        <f>IF(N220="sníž. přenesená",J220,0)</f>
        <v>0</v>
      </c>
      <c r="BI220" s="244">
        <f>IF(N220="nulová",J220,0)</f>
        <v>0</v>
      </c>
      <c r="BJ220" s="14" t="s">
        <v>84</v>
      </c>
      <c r="BK220" s="244">
        <f>ROUND(I220*H220,2)</f>
        <v>0</v>
      </c>
      <c r="BL220" s="14" t="s">
        <v>147</v>
      </c>
      <c r="BM220" s="243" t="s">
        <v>1511</v>
      </c>
    </row>
    <row r="221" s="2" customFormat="1">
      <c r="A221" s="35"/>
      <c r="B221" s="36"/>
      <c r="C221" s="37"/>
      <c r="D221" s="245" t="s">
        <v>331</v>
      </c>
      <c r="E221" s="37"/>
      <c r="F221" s="246" t="s">
        <v>1512</v>
      </c>
      <c r="G221" s="37"/>
      <c r="H221" s="37"/>
      <c r="I221" s="141"/>
      <c r="J221" s="37"/>
      <c r="K221" s="37"/>
      <c r="L221" s="41"/>
      <c r="M221" s="251"/>
      <c r="N221" s="252"/>
      <c r="O221" s="88"/>
      <c r="P221" s="88"/>
      <c r="Q221" s="88"/>
      <c r="R221" s="88"/>
      <c r="S221" s="88"/>
      <c r="T221" s="89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331</v>
      </c>
      <c r="AU221" s="14" t="s">
        <v>86</v>
      </c>
    </row>
    <row r="222" s="2" customFormat="1" ht="16.5" customHeight="1">
      <c r="A222" s="35"/>
      <c r="B222" s="36"/>
      <c r="C222" s="257" t="s">
        <v>679</v>
      </c>
      <c r="D222" s="257" t="s">
        <v>512</v>
      </c>
      <c r="E222" s="258" t="s">
        <v>1149</v>
      </c>
      <c r="F222" s="259" t="s">
        <v>1150</v>
      </c>
      <c r="G222" s="260" t="s">
        <v>166</v>
      </c>
      <c r="H222" s="261">
        <v>2</v>
      </c>
      <c r="I222" s="262"/>
      <c r="J222" s="263">
        <f>ROUND(I222*H222,2)</f>
        <v>0</v>
      </c>
      <c r="K222" s="259" t="s">
        <v>1</v>
      </c>
      <c r="L222" s="264"/>
      <c r="M222" s="265" t="s">
        <v>1</v>
      </c>
      <c r="N222" s="266" t="s">
        <v>41</v>
      </c>
      <c r="O222" s="88"/>
      <c r="P222" s="241">
        <f>O222*H222</f>
        <v>0</v>
      </c>
      <c r="Q222" s="241">
        <v>0.00059999999999999995</v>
      </c>
      <c r="R222" s="241">
        <f>Q222*H222</f>
        <v>0.0011999999999999999</v>
      </c>
      <c r="S222" s="241">
        <v>0</v>
      </c>
      <c r="T222" s="242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43" t="s">
        <v>281</v>
      </c>
      <c r="AT222" s="243" t="s">
        <v>512</v>
      </c>
      <c r="AU222" s="243" t="s">
        <v>86</v>
      </c>
      <c r="AY222" s="14" t="s">
        <v>139</v>
      </c>
      <c r="BE222" s="244">
        <f>IF(N222="základní",J222,0)</f>
        <v>0</v>
      </c>
      <c r="BF222" s="244">
        <f>IF(N222="snížená",J222,0)</f>
        <v>0</v>
      </c>
      <c r="BG222" s="244">
        <f>IF(N222="zákl. přenesená",J222,0)</f>
        <v>0</v>
      </c>
      <c r="BH222" s="244">
        <f>IF(N222="sníž. přenesená",J222,0)</f>
        <v>0</v>
      </c>
      <c r="BI222" s="244">
        <f>IF(N222="nulová",J222,0)</f>
        <v>0</v>
      </c>
      <c r="BJ222" s="14" t="s">
        <v>84</v>
      </c>
      <c r="BK222" s="244">
        <f>ROUND(I222*H222,2)</f>
        <v>0</v>
      </c>
      <c r="BL222" s="14" t="s">
        <v>147</v>
      </c>
      <c r="BM222" s="243" t="s">
        <v>1513</v>
      </c>
    </row>
    <row r="223" s="2" customFormat="1" ht="16.5" customHeight="1">
      <c r="A223" s="35"/>
      <c r="B223" s="36"/>
      <c r="C223" s="257" t="s">
        <v>1514</v>
      </c>
      <c r="D223" s="257" t="s">
        <v>512</v>
      </c>
      <c r="E223" s="258" t="s">
        <v>1515</v>
      </c>
      <c r="F223" s="259" t="s">
        <v>1516</v>
      </c>
      <c r="G223" s="260" t="s">
        <v>166</v>
      </c>
      <c r="H223" s="261">
        <v>1</v>
      </c>
      <c r="I223" s="262"/>
      <c r="J223" s="263">
        <f>ROUND(I223*H223,2)</f>
        <v>0</v>
      </c>
      <c r="K223" s="259" t="s">
        <v>1</v>
      </c>
      <c r="L223" s="264"/>
      <c r="M223" s="265" t="s">
        <v>1</v>
      </c>
      <c r="N223" s="266" t="s">
        <v>41</v>
      </c>
      <c r="O223" s="88"/>
      <c r="P223" s="241">
        <f>O223*H223</f>
        <v>0</v>
      </c>
      <c r="Q223" s="241">
        <v>0.00080000000000000004</v>
      </c>
      <c r="R223" s="241">
        <f>Q223*H223</f>
        <v>0.00080000000000000004</v>
      </c>
      <c r="S223" s="241">
        <v>0</v>
      </c>
      <c r="T223" s="242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43" t="s">
        <v>281</v>
      </c>
      <c r="AT223" s="243" t="s">
        <v>512</v>
      </c>
      <c r="AU223" s="243" t="s">
        <v>86</v>
      </c>
      <c r="AY223" s="14" t="s">
        <v>139</v>
      </c>
      <c r="BE223" s="244">
        <f>IF(N223="základní",J223,0)</f>
        <v>0</v>
      </c>
      <c r="BF223" s="244">
        <f>IF(N223="snížená",J223,0)</f>
        <v>0</v>
      </c>
      <c r="BG223" s="244">
        <f>IF(N223="zákl. přenesená",J223,0)</f>
        <v>0</v>
      </c>
      <c r="BH223" s="244">
        <f>IF(N223="sníž. přenesená",J223,0)</f>
        <v>0</v>
      </c>
      <c r="BI223" s="244">
        <f>IF(N223="nulová",J223,0)</f>
        <v>0</v>
      </c>
      <c r="BJ223" s="14" t="s">
        <v>84</v>
      </c>
      <c r="BK223" s="244">
        <f>ROUND(I223*H223,2)</f>
        <v>0</v>
      </c>
      <c r="BL223" s="14" t="s">
        <v>147</v>
      </c>
      <c r="BM223" s="243" t="s">
        <v>1517</v>
      </c>
    </row>
    <row r="224" s="2" customFormat="1" ht="16.5" customHeight="1">
      <c r="A224" s="35"/>
      <c r="B224" s="36"/>
      <c r="C224" s="257" t="s">
        <v>683</v>
      </c>
      <c r="D224" s="257" t="s">
        <v>512</v>
      </c>
      <c r="E224" s="258" t="s">
        <v>1153</v>
      </c>
      <c r="F224" s="259" t="s">
        <v>1154</v>
      </c>
      <c r="G224" s="260" t="s">
        <v>166</v>
      </c>
      <c r="H224" s="261">
        <v>2</v>
      </c>
      <c r="I224" s="262"/>
      <c r="J224" s="263">
        <f>ROUND(I224*H224,2)</f>
        <v>0</v>
      </c>
      <c r="K224" s="259" t="s">
        <v>146</v>
      </c>
      <c r="L224" s="264"/>
      <c r="M224" s="265" t="s">
        <v>1</v>
      </c>
      <c r="N224" s="266" t="s">
        <v>41</v>
      </c>
      <c r="O224" s="88"/>
      <c r="P224" s="241">
        <f>O224*H224</f>
        <v>0</v>
      </c>
      <c r="Q224" s="241">
        <v>0.00048000000000000001</v>
      </c>
      <c r="R224" s="241">
        <f>Q224*H224</f>
        <v>0.00096000000000000002</v>
      </c>
      <c r="S224" s="241">
        <v>0</v>
      </c>
      <c r="T224" s="242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43" t="s">
        <v>281</v>
      </c>
      <c r="AT224" s="243" t="s">
        <v>512</v>
      </c>
      <c r="AU224" s="243" t="s">
        <v>86</v>
      </c>
      <c r="AY224" s="14" t="s">
        <v>139</v>
      </c>
      <c r="BE224" s="244">
        <f>IF(N224="základní",J224,0)</f>
        <v>0</v>
      </c>
      <c r="BF224" s="244">
        <f>IF(N224="snížená",J224,0)</f>
        <v>0</v>
      </c>
      <c r="BG224" s="244">
        <f>IF(N224="zákl. přenesená",J224,0)</f>
        <v>0</v>
      </c>
      <c r="BH224" s="244">
        <f>IF(N224="sníž. přenesená",J224,0)</f>
        <v>0</v>
      </c>
      <c r="BI224" s="244">
        <f>IF(N224="nulová",J224,0)</f>
        <v>0</v>
      </c>
      <c r="BJ224" s="14" t="s">
        <v>84</v>
      </c>
      <c r="BK224" s="244">
        <f>ROUND(I224*H224,2)</f>
        <v>0</v>
      </c>
      <c r="BL224" s="14" t="s">
        <v>147</v>
      </c>
      <c r="BM224" s="243" t="s">
        <v>1518</v>
      </c>
    </row>
    <row r="225" s="2" customFormat="1" ht="16.5" customHeight="1">
      <c r="A225" s="35"/>
      <c r="B225" s="36"/>
      <c r="C225" s="257" t="s">
        <v>807</v>
      </c>
      <c r="D225" s="257" t="s">
        <v>512</v>
      </c>
      <c r="E225" s="258" t="s">
        <v>1519</v>
      </c>
      <c r="F225" s="259" t="s">
        <v>1520</v>
      </c>
      <c r="G225" s="260" t="s">
        <v>166</v>
      </c>
      <c r="H225" s="261">
        <v>1</v>
      </c>
      <c r="I225" s="262"/>
      <c r="J225" s="263">
        <f>ROUND(I225*H225,2)</f>
        <v>0</v>
      </c>
      <c r="K225" s="259" t="s">
        <v>146</v>
      </c>
      <c r="L225" s="264"/>
      <c r="M225" s="265" t="s">
        <v>1</v>
      </c>
      <c r="N225" s="266" t="s">
        <v>41</v>
      </c>
      <c r="O225" s="88"/>
      <c r="P225" s="241">
        <f>O225*H225</f>
        <v>0</v>
      </c>
      <c r="Q225" s="241">
        <v>0.00073999999999999999</v>
      </c>
      <c r="R225" s="241">
        <f>Q225*H225</f>
        <v>0.00073999999999999999</v>
      </c>
      <c r="S225" s="241">
        <v>0</v>
      </c>
      <c r="T225" s="242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43" t="s">
        <v>281</v>
      </c>
      <c r="AT225" s="243" t="s">
        <v>512</v>
      </c>
      <c r="AU225" s="243" t="s">
        <v>86</v>
      </c>
      <c r="AY225" s="14" t="s">
        <v>139</v>
      </c>
      <c r="BE225" s="244">
        <f>IF(N225="základní",J225,0)</f>
        <v>0</v>
      </c>
      <c r="BF225" s="244">
        <f>IF(N225="snížená",J225,0)</f>
        <v>0</v>
      </c>
      <c r="BG225" s="244">
        <f>IF(N225="zákl. přenesená",J225,0)</f>
        <v>0</v>
      </c>
      <c r="BH225" s="244">
        <f>IF(N225="sníž. přenesená",J225,0)</f>
        <v>0</v>
      </c>
      <c r="BI225" s="244">
        <f>IF(N225="nulová",J225,0)</f>
        <v>0</v>
      </c>
      <c r="BJ225" s="14" t="s">
        <v>84</v>
      </c>
      <c r="BK225" s="244">
        <f>ROUND(I225*H225,2)</f>
        <v>0</v>
      </c>
      <c r="BL225" s="14" t="s">
        <v>147</v>
      </c>
      <c r="BM225" s="243" t="s">
        <v>1521</v>
      </c>
    </row>
    <row r="226" s="2" customFormat="1" ht="24" customHeight="1">
      <c r="A226" s="35"/>
      <c r="B226" s="36"/>
      <c r="C226" s="257" t="s">
        <v>794</v>
      </c>
      <c r="D226" s="257" t="s">
        <v>512</v>
      </c>
      <c r="E226" s="258" t="s">
        <v>1522</v>
      </c>
      <c r="F226" s="259" t="s">
        <v>1523</v>
      </c>
      <c r="G226" s="260" t="s">
        <v>627</v>
      </c>
      <c r="H226" s="261">
        <v>1</v>
      </c>
      <c r="I226" s="262"/>
      <c r="J226" s="263">
        <f>ROUND(I226*H226,2)</f>
        <v>0</v>
      </c>
      <c r="K226" s="259" t="s">
        <v>1</v>
      </c>
      <c r="L226" s="264"/>
      <c r="M226" s="265" t="s">
        <v>1</v>
      </c>
      <c r="N226" s="266" t="s">
        <v>41</v>
      </c>
      <c r="O226" s="88"/>
      <c r="P226" s="241">
        <f>O226*H226</f>
        <v>0</v>
      </c>
      <c r="Q226" s="241">
        <v>0.0030000000000000001</v>
      </c>
      <c r="R226" s="241">
        <f>Q226*H226</f>
        <v>0.0030000000000000001</v>
      </c>
      <c r="S226" s="241">
        <v>0</v>
      </c>
      <c r="T226" s="242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43" t="s">
        <v>281</v>
      </c>
      <c r="AT226" s="243" t="s">
        <v>512</v>
      </c>
      <c r="AU226" s="243" t="s">
        <v>86</v>
      </c>
      <c r="AY226" s="14" t="s">
        <v>139</v>
      </c>
      <c r="BE226" s="244">
        <f>IF(N226="základní",J226,0)</f>
        <v>0</v>
      </c>
      <c r="BF226" s="244">
        <f>IF(N226="snížená",J226,0)</f>
        <v>0</v>
      </c>
      <c r="BG226" s="244">
        <f>IF(N226="zákl. přenesená",J226,0)</f>
        <v>0</v>
      </c>
      <c r="BH226" s="244">
        <f>IF(N226="sníž. přenesená",J226,0)</f>
        <v>0</v>
      </c>
      <c r="BI226" s="244">
        <f>IF(N226="nulová",J226,0)</f>
        <v>0</v>
      </c>
      <c r="BJ226" s="14" t="s">
        <v>84</v>
      </c>
      <c r="BK226" s="244">
        <f>ROUND(I226*H226,2)</f>
        <v>0</v>
      </c>
      <c r="BL226" s="14" t="s">
        <v>147</v>
      </c>
      <c r="BM226" s="243" t="s">
        <v>1524</v>
      </c>
    </row>
    <row r="227" s="2" customFormat="1">
      <c r="A227" s="35"/>
      <c r="B227" s="36"/>
      <c r="C227" s="37"/>
      <c r="D227" s="245" t="s">
        <v>331</v>
      </c>
      <c r="E227" s="37"/>
      <c r="F227" s="246" t="s">
        <v>1525</v>
      </c>
      <c r="G227" s="37"/>
      <c r="H227" s="37"/>
      <c r="I227" s="141"/>
      <c r="J227" s="37"/>
      <c r="K227" s="37"/>
      <c r="L227" s="41"/>
      <c r="M227" s="251"/>
      <c r="N227" s="252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331</v>
      </c>
      <c r="AU227" s="14" t="s">
        <v>86</v>
      </c>
    </row>
    <row r="228" s="2" customFormat="1" ht="16.5" customHeight="1">
      <c r="A228" s="35"/>
      <c r="B228" s="36"/>
      <c r="C228" s="257" t="s">
        <v>798</v>
      </c>
      <c r="D228" s="257" t="s">
        <v>512</v>
      </c>
      <c r="E228" s="258" t="s">
        <v>1526</v>
      </c>
      <c r="F228" s="259" t="s">
        <v>1527</v>
      </c>
      <c r="G228" s="260" t="s">
        <v>627</v>
      </c>
      <c r="H228" s="261">
        <v>1</v>
      </c>
      <c r="I228" s="262"/>
      <c r="J228" s="263">
        <f>ROUND(I228*H228,2)</f>
        <v>0</v>
      </c>
      <c r="K228" s="259" t="s">
        <v>1</v>
      </c>
      <c r="L228" s="264"/>
      <c r="M228" s="265" t="s">
        <v>1</v>
      </c>
      <c r="N228" s="266" t="s">
        <v>41</v>
      </c>
      <c r="O228" s="88"/>
      <c r="P228" s="241">
        <f>O228*H228</f>
        <v>0</v>
      </c>
      <c r="Q228" s="241">
        <v>0.0030000000000000001</v>
      </c>
      <c r="R228" s="241">
        <f>Q228*H228</f>
        <v>0.0030000000000000001</v>
      </c>
      <c r="S228" s="241">
        <v>0</v>
      </c>
      <c r="T228" s="242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43" t="s">
        <v>281</v>
      </c>
      <c r="AT228" s="243" t="s">
        <v>512</v>
      </c>
      <c r="AU228" s="243" t="s">
        <v>86</v>
      </c>
      <c r="AY228" s="14" t="s">
        <v>139</v>
      </c>
      <c r="BE228" s="244">
        <f>IF(N228="základní",J228,0)</f>
        <v>0</v>
      </c>
      <c r="BF228" s="244">
        <f>IF(N228="snížená",J228,0)</f>
        <v>0</v>
      </c>
      <c r="BG228" s="244">
        <f>IF(N228="zákl. přenesená",J228,0)</f>
        <v>0</v>
      </c>
      <c r="BH228" s="244">
        <f>IF(N228="sníž. přenesená",J228,0)</f>
        <v>0</v>
      </c>
      <c r="BI228" s="244">
        <f>IF(N228="nulová",J228,0)</f>
        <v>0</v>
      </c>
      <c r="BJ228" s="14" t="s">
        <v>84</v>
      </c>
      <c r="BK228" s="244">
        <f>ROUND(I228*H228,2)</f>
        <v>0</v>
      </c>
      <c r="BL228" s="14" t="s">
        <v>147</v>
      </c>
      <c r="BM228" s="243" t="s">
        <v>1528</v>
      </c>
    </row>
    <row r="229" s="2" customFormat="1">
      <c r="A229" s="35"/>
      <c r="B229" s="36"/>
      <c r="C229" s="37"/>
      <c r="D229" s="245" t="s">
        <v>331</v>
      </c>
      <c r="E229" s="37"/>
      <c r="F229" s="246" t="s">
        <v>1529</v>
      </c>
      <c r="G229" s="37"/>
      <c r="H229" s="37"/>
      <c r="I229" s="141"/>
      <c r="J229" s="37"/>
      <c r="K229" s="37"/>
      <c r="L229" s="41"/>
      <c r="M229" s="251"/>
      <c r="N229" s="252"/>
      <c r="O229" s="88"/>
      <c r="P229" s="88"/>
      <c r="Q229" s="88"/>
      <c r="R229" s="88"/>
      <c r="S229" s="88"/>
      <c r="T229" s="89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331</v>
      </c>
      <c r="AU229" s="14" t="s">
        <v>86</v>
      </c>
    </row>
    <row r="230" s="2" customFormat="1" ht="24" customHeight="1">
      <c r="A230" s="35"/>
      <c r="B230" s="36"/>
      <c r="C230" s="232" t="s">
        <v>1066</v>
      </c>
      <c r="D230" s="232" t="s">
        <v>142</v>
      </c>
      <c r="E230" s="233" t="s">
        <v>1530</v>
      </c>
      <c r="F230" s="234" t="s">
        <v>1531</v>
      </c>
      <c r="G230" s="235" t="s">
        <v>166</v>
      </c>
      <c r="H230" s="236">
        <v>2</v>
      </c>
      <c r="I230" s="237"/>
      <c r="J230" s="238">
        <f>ROUND(I230*H230,2)</f>
        <v>0</v>
      </c>
      <c r="K230" s="234" t="s">
        <v>1</v>
      </c>
      <c r="L230" s="41"/>
      <c r="M230" s="239" t="s">
        <v>1</v>
      </c>
      <c r="N230" s="240" t="s">
        <v>41</v>
      </c>
      <c r="O230" s="88"/>
      <c r="P230" s="241">
        <f>O230*H230</f>
        <v>0</v>
      </c>
      <c r="Q230" s="241">
        <v>0</v>
      </c>
      <c r="R230" s="241">
        <f>Q230*H230</f>
        <v>0</v>
      </c>
      <c r="S230" s="241">
        <v>0</v>
      </c>
      <c r="T230" s="242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43" t="s">
        <v>147</v>
      </c>
      <c r="AT230" s="243" t="s">
        <v>142</v>
      </c>
      <c r="AU230" s="243" t="s">
        <v>86</v>
      </c>
      <c r="AY230" s="14" t="s">
        <v>139</v>
      </c>
      <c r="BE230" s="244">
        <f>IF(N230="základní",J230,0)</f>
        <v>0</v>
      </c>
      <c r="BF230" s="244">
        <f>IF(N230="snížená",J230,0)</f>
        <v>0</v>
      </c>
      <c r="BG230" s="244">
        <f>IF(N230="zákl. přenesená",J230,0)</f>
        <v>0</v>
      </c>
      <c r="BH230" s="244">
        <f>IF(N230="sníž. přenesená",J230,0)</f>
        <v>0</v>
      </c>
      <c r="BI230" s="244">
        <f>IF(N230="nulová",J230,0)</f>
        <v>0</v>
      </c>
      <c r="BJ230" s="14" t="s">
        <v>84</v>
      </c>
      <c r="BK230" s="244">
        <f>ROUND(I230*H230,2)</f>
        <v>0</v>
      </c>
      <c r="BL230" s="14" t="s">
        <v>147</v>
      </c>
      <c r="BM230" s="243" t="s">
        <v>1532</v>
      </c>
    </row>
    <row r="231" s="2" customFormat="1" ht="24" customHeight="1">
      <c r="A231" s="35"/>
      <c r="B231" s="36"/>
      <c r="C231" s="232" t="s">
        <v>688</v>
      </c>
      <c r="D231" s="232" t="s">
        <v>142</v>
      </c>
      <c r="E231" s="233" t="s">
        <v>1157</v>
      </c>
      <c r="F231" s="234" t="s">
        <v>1158</v>
      </c>
      <c r="G231" s="235" t="s">
        <v>166</v>
      </c>
      <c r="H231" s="236">
        <v>2</v>
      </c>
      <c r="I231" s="237"/>
      <c r="J231" s="238">
        <f>ROUND(I231*H231,2)</f>
        <v>0</v>
      </c>
      <c r="K231" s="234" t="s">
        <v>1</v>
      </c>
      <c r="L231" s="41"/>
      <c r="M231" s="239" t="s">
        <v>1</v>
      </c>
      <c r="N231" s="240" t="s">
        <v>41</v>
      </c>
      <c r="O231" s="88"/>
      <c r="P231" s="241">
        <f>O231*H231</f>
        <v>0</v>
      </c>
      <c r="Q231" s="241">
        <v>0.0023800000000000002</v>
      </c>
      <c r="R231" s="241">
        <f>Q231*H231</f>
        <v>0.0047600000000000003</v>
      </c>
      <c r="S231" s="241">
        <v>0</v>
      </c>
      <c r="T231" s="242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43" t="s">
        <v>147</v>
      </c>
      <c r="AT231" s="243" t="s">
        <v>142</v>
      </c>
      <c r="AU231" s="243" t="s">
        <v>86</v>
      </c>
      <c r="AY231" s="14" t="s">
        <v>139</v>
      </c>
      <c r="BE231" s="244">
        <f>IF(N231="základní",J231,0)</f>
        <v>0</v>
      </c>
      <c r="BF231" s="244">
        <f>IF(N231="snížená",J231,0)</f>
        <v>0</v>
      </c>
      <c r="BG231" s="244">
        <f>IF(N231="zákl. přenesená",J231,0)</f>
        <v>0</v>
      </c>
      <c r="BH231" s="244">
        <f>IF(N231="sníž. přenesená",J231,0)</f>
        <v>0</v>
      </c>
      <c r="BI231" s="244">
        <f>IF(N231="nulová",J231,0)</f>
        <v>0</v>
      </c>
      <c r="BJ231" s="14" t="s">
        <v>84</v>
      </c>
      <c r="BK231" s="244">
        <f>ROUND(I231*H231,2)</f>
        <v>0</v>
      </c>
      <c r="BL231" s="14" t="s">
        <v>147</v>
      </c>
      <c r="BM231" s="243" t="s">
        <v>1533</v>
      </c>
    </row>
    <row r="232" s="2" customFormat="1" ht="16.5" customHeight="1">
      <c r="A232" s="35"/>
      <c r="B232" s="36"/>
      <c r="C232" s="232" t="s">
        <v>692</v>
      </c>
      <c r="D232" s="232" t="s">
        <v>142</v>
      </c>
      <c r="E232" s="233" t="s">
        <v>1161</v>
      </c>
      <c r="F232" s="234" t="s">
        <v>1162</v>
      </c>
      <c r="G232" s="235" t="s">
        <v>166</v>
      </c>
      <c r="H232" s="236">
        <v>2</v>
      </c>
      <c r="I232" s="237"/>
      <c r="J232" s="238">
        <f>ROUND(I232*H232,2)</f>
        <v>0</v>
      </c>
      <c r="K232" s="234" t="s">
        <v>1</v>
      </c>
      <c r="L232" s="41"/>
      <c r="M232" s="239" t="s">
        <v>1</v>
      </c>
      <c r="N232" s="240" t="s">
        <v>41</v>
      </c>
      <c r="O232" s="88"/>
      <c r="P232" s="241">
        <f>O232*H232</f>
        <v>0</v>
      </c>
      <c r="Q232" s="241">
        <v>0.00050000000000000001</v>
      </c>
      <c r="R232" s="241">
        <f>Q232*H232</f>
        <v>0.001</v>
      </c>
      <c r="S232" s="241">
        <v>0</v>
      </c>
      <c r="T232" s="242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43" t="s">
        <v>147</v>
      </c>
      <c r="AT232" s="243" t="s">
        <v>142</v>
      </c>
      <c r="AU232" s="243" t="s">
        <v>86</v>
      </c>
      <c r="AY232" s="14" t="s">
        <v>139</v>
      </c>
      <c r="BE232" s="244">
        <f>IF(N232="základní",J232,0)</f>
        <v>0</v>
      </c>
      <c r="BF232" s="244">
        <f>IF(N232="snížená",J232,0)</f>
        <v>0</v>
      </c>
      <c r="BG232" s="244">
        <f>IF(N232="zákl. přenesená",J232,0)</f>
        <v>0</v>
      </c>
      <c r="BH232" s="244">
        <f>IF(N232="sníž. přenesená",J232,0)</f>
        <v>0</v>
      </c>
      <c r="BI232" s="244">
        <f>IF(N232="nulová",J232,0)</f>
        <v>0</v>
      </c>
      <c r="BJ232" s="14" t="s">
        <v>84</v>
      </c>
      <c r="BK232" s="244">
        <f>ROUND(I232*H232,2)</f>
        <v>0</v>
      </c>
      <c r="BL232" s="14" t="s">
        <v>147</v>
      </c>
      <c r="BM232" s="243" t="s">
        <v>1534</v>
      </c>
    </row>
    <row r="233" s="2" customFormat="1" ht="16.5" customHeight="1">
      <c r="A233" s="35"/>
      <c r="B233" s="36"/>
      <c r="C233" s="232" t="s">
        <v>696</v>
      </c>
      <c r="D233" s="232" t="s">
        <v>142</v>
      </c>
      <c r="E233" s="233" t="s">
        <v>1169</v>
      </c>
      <c r="F233" s="234" t="s">
        <v>1170</v>
      </c>
      <c r="G233" s="235" t="s">
        <v>166</v>
      </c>
      <c r="H233" s="236">
        <v>6</v>
      </c>
      <c r="I233" s="237"/>
      <c r="J233" s="238">
        <f>ROUND(I233*H233,2)</f>
        <v>0</v>
      </c>
      <c r="K233" s="234" t="s">
        <v>146</v>
      </c>
      <c r="L233" s="41"/>
      <c r="M233" s="239" t="s">
        <v>1</v>
      </c>
      <c r="N233" s="240" t="s">
        <v>41</v>
      </c>
      <c r="O233" s="88"/>
      <c r="P233" s="241">
        <f>O233*H233</f>
        <v>0</v>
      </c>
      <c r="Q233" s="241">
        <v>0.00021000000000000001</v>
      </c>
      <c r="R233" s="241">
        <f>Q233*H233</f>
        <v>0.0012600000000000001</v>
      </c>
      <c r="S233" s="241">
        <v>0</v>
      </c>
      <c r="T233" s="242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43" t="s">
        <v>147</v>
      </c>
      <c r="AT233" s="243" t="s">
        <v>142</v>
      </c>
      <c r="AU233" s="243" t="s">
        <v>86</v>
      </c>
      <c r="AY233" s="14" t="s">
        <v>139</v>
      </c>
      <c r="BE233" s="244">
        <f>IF(N233="základní",J233,0)</f>
        <v>0</v>
      </c>
      <c r="BF233" s="244">
        <f>IF(N233="snížená",J233,0)</f>
        <v>0</v>
      </c>
      <c r="BG233" s="244">
        <f>IF(N233="zákl. přenesená",J233,0)</f>
        <v>0</v>
      </c>
      <c r="BH233" s="244">
        <f>IF(N233="sníž. přenesená",J233,0)</f>
        <v>0</v>
      </c>
      <c r="BI233" s="244">
        <f>IF(N233="nulová",J233,0)</f>
        <v>0</v>
      </c>
      <c r="BJ233" s="14" t="s">
        <v>84</v>
      </c>
      <c r="BK233" s="244">
        <f>ROUND(I233*H233,2)</f>
        <v>0</v>
      </c>
      <c r="BL233" s="14" t="s">
        <v>147</v>
      </c>
      <c r="BM233" s="243" t="s">
        <v>1535</v>
      </c>
    </row>
    <row r="234" s="2" customFormat="1" ht="16.5" customHeight="1">
      <c r="A234" s="35"/>
      <c r="B234" s="36"/>
      <c r="C234" s="232" t="s">
        <v>700</v>
      </c>
      <c r="D234" s="232" t="s">
        <v>142</v>
      </c>
      <c r="E234" s="233" t="s">
        <v>1173</v>
      </c>
      <c r="F234" s="234" t="s">
        <v>1174</v>
      </c>
      <c r="G234" s="235" t="s">
        <v>166</v>
      </c>
      <c r="H234" s="236">
        <v>16</v>
      </c>
      <c r="I234" s="237"/>
      <c r="J234" s="238">
        <f>ROUND(I234*H234,2)</f>
        <v>0</v>
      </c>
      <c r="K234" s="234" t="s">
        <v>146</v>
      </c>
      <c r="L234" s="41"/>
      <c r="M234" s="239" t="s">
        <v>1</v>
      </c>
      <c r="N234" s="240" t="s">
        <v>41</v>
      </c>
      <c r="O234" s="88"/>
      <c r="P234" s="241">
        <f>O234*H234</f>
        <v>0</v>
      </c>
      <c r="Q234" s="241">
        <v>0.00024000000000000001</v>
      </c>
      <c r="R234" s="241">
        <f>Q234*H234</f>
        <v>0.0038400000000000001</v>
      </c>
      <c r="S234" s="241">
        <v>0</v>
      </c>
      <c r="T234" s="242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43" t="s">
        <v>147</v>
      </c>
      <c r="AT234" s="243" t="s">
        <v>142</v>
      </c>
      <c r="AU234" s="243" t="s">
        <v>86</v>
      </c>
      <c r="AY234" s="14" t="s">
        <v>139</v>
      </c>
      <c r="BE234" s="244">
        <f>IF(N234="základní",J234,0)</f>
        <v>0</v>
      </c>
      <c r="BF234" s="244">
        <f>IF(N234="snížená",J234,0)</f>
        <v>0</v>
      </c>
      <c r="BG234" s="244">
        <f>IF(N234="zákl. přenesená",J234,0)</f>
        <v>0</v>
      </c>
      <c r="BH234" s="244">
        <f>IF(N234="sníž. přenesená",J234,0)</f>
        <v>0</v>
      </c>
      <c r="BI234" s="244">
        <f>IF(N234="nulová",J234,0)</f>
        <v>0</v>
      </c>
      <c r="BJ234" s="14" t="s">
        <v>84</v>
      </c>
      <c r="BK234" s="244">
        <f>ROUND(I234*H234,2)</f>
        <v>0</v>
      </c>
      <c r="BL234" s="14" t="s">
        <v>147</v>
      </c>
      <c r="BM234" s="243" t="s">
        <v>1536</v>
      </c>
    </row>
    <row r="235" s="2" customFormat="1" ht="16.5" customHeight="1">
      <c r="A235" s="35"/>
      <c r="B235" s="36"/>
      <c r="C235" s="232" t="s">
        <v>713</v>
      </c>
      <c r="D235" s="232" t="s">
        <v>142</v>
      </c>
      <c r="E235" s="233" t="s">
        <v>1181</v>
      </c>
      <c r="F235" s="234" t="s">
        <v>1182</v>
      </c>
      <c r="G235" s="235" t="s">
        <v>166</v>
      </c>
      <c r="H235" s="236">
        <v>2</v>
      </c>
      <c r="I235" s="237"/>
      <c r="J235" s="238">
        <f>ROUND(I235*H235,2)</f>
        <v>0</v>
      </c>
      <c r="K235" s="234" t="s">
        <v>146</v>
      </c>
      <c r="L235" s="41"/>
      <c r="M235" s="239" t="s">
        <v>1</v>
      </c>
      <c r="N235" s="240" t="s">
        <v>41</v>
      </c>
      <c r="O235" s="88"/>
      <c r="P235" s="241">
        <f>O235*H235</f>
        <v>0</v>
      </c>
      <c r="Q235" s="241">
        <v>0.00014999999999999999</v>
      </c>
      <c r="R235" s="241">
        <f>Q235*H235</f>
        <v>0.00029999999999999997</v>
      </c>
      <c r="S235" s="241">
        <v>0</v>
      </c>
      <c r="T235" s="242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43" t="s">
        <v>147</v>
      </c>
      <c r="AT235" s="243" t="s">
        <v>142</v>
      </c>
      <c r="AU235" s="243" t="s">
        <v>86</v>
      </c>
      <c r="AY235" s="14" t="s">
        <v>139</v>
      </c>
      <c r="BE235" s="244">
        <f>IF(N235="základní",J235,0)</f>
        <v>0</v>
      </c>
      <c r="BF235" s="244">
        <f>IF(N235="snížená",J235,0)</f>
        <v>0</v>
      </c>
      <c r="BG235" s="244">
        <f>IF(N235="zákl. přenesená",J235,0)</f>
        <v>0</v>
      </c>
      <c r="BH235" s="244">
        <f>IF(N235="sníž. přenesená",J235,0)</f>
        <v>0</v>
      </c>
      <c r="BI235" s="244">
        <f>IF(N235="nulová",J235,0)</f>
        <v>0</v>
      </c>
      <c r="BJ235" s="14" t="s">
        <v>84</v>
      </c>
      <c r="BK235" s="244">
        <f>ROUND(I235*H235,2)</f>
        <v>0</v>
      </c>
      <c r="BL235" s="14" t="s">
        <v>147</v>
      </c>
      <c r="BM235" s="243" t="s">
        <v>1537</v>
      </c>
    </row>
    <row r="236" s="2" customFormat="1" ht="24" customHeight="1">
      <c r="A236" s="35"/>
      <c r="B236" s="36"/>
      <c r="C236" s="232" t="s">
        <v>1538</v>
      </c>
      <c r="D236" s="232" t="s">
        <v>142</v>
      </c>
      <c r="E236" s="233" t="s">
        <v>1539</v>
      </c>
      <c r="F236" s="234" t="s">
        <v>1540</v>
      </c>
      <c r="G236" s="235" t="s">
        <v>155</v>
      </c>
      <c r="H236" s="236">
        <v>0.075999999999999998</v>
      </c>
      <c r="I236" s="237"/>
      <c r="J236" s="238">
        <f>ROUND(I236*H236,2)</f>
        <v>0</v>
      </c>
      <c r="K236" s="234" t="s">
        <v>146</v>
      </c>
      <c r="L236" s="41"/>
      <c r="M236" s="239" t="s">
        <v>1</v>
      </c>
      <c r="N236" s="240" t="s">
        <v>41</v>
      </c>
      <c r="O236" s="88"/>
      <c r="P236" s="241">
        <f>O236*H236</f>
        <v>0</v>
      </c>
      <c r="Q236" s="241">
        <v>0</v>
      </c>
      <c r="R236" s="241">
        <f>Q236*H236</f>
        <v>0</v>
      </c>
      <c r="S236" s="241">
        <v>0</v>
      </c>
      <c r="T236" s="242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43" t="s">
        <v>147</v>
      </c>
      <c r="AT236" s="243" t="s">
        <v>142</v>
      </c>
      <c r="AU236" s="243" t="s">
        <v>86</v>
      </c>
      <c r="AY236" s="14" t="s">
        <v>139</v>
      </c>
      <c r="BE236" s="244">
        <f>IF(N236="základní",J236,0)</f>
        <v>0</v>
      </c>
      <c r="BF236" s="244">
        <f>IF(N236="snížená",J236,0)</f>
        <v>0</v>
      </c>
      <c r="BG236" s="244">
        <f>IF(N236="zákl. přenesená",J236,0)</f>
        <v>0</v>
      </c>
      <c r="BH236" s="244">
        <f>IF(N236="sníž. přenesená",J236,0)</f>
        <v>0</v>
      </c>
      <c r="BI236" s="244">
        <f>IF(N236="nulová",J236,0)</f>
        <v>0</v>
      </c>
      <c r="BJ236" s="14" t="s">
        <v>84</v>
      </c>
      <c r="BK236" s="244">
        <f>ROUND(I236*H236,2)</f>
        <v>0</v>
      </c>
      <c r="BL236" s="14" t="s">
        <v>147</v>
      </c>
      <c r="BM236" s="243" t="s">
        <v>1541</v>
      </c>
    </row>
    <row r="237" s="2" customFormat="1" ht="24" customHeight="1">
      <c r="A237" s="35"/>
      <c r="B237" s="36"/>
      <c r="C237" s="232" t="s">
        <v>1542</v>
      </c>
      <c r="D237" s="232" t="s">
        <v>142</v>
      </c>
      <c r="E237" s="233" t="s">
        <v>1189</v>
      </c>
      <c r="F237" s="234" t="s">
        <v>1190</v>
      </c>
      <c r="G237" s="235" t="s">
        <v>155</v>
      </c>
      <c r="H237" s="236">
        <v>0.075999999999999998</v>
      </c>
      <c r="I237" s="237"/>
      <c r="J237" s="238">
        <f>ROUND(I237*H237,2)</f>
        <v>0</v>
      </c>
      <c r="K237" s="234" t="s">
        <v>146</v>
      </c>
      <c r="L237" s="41"/>
      <c r="M237" s="239" t="s">
        <v>1</v>
      </c>
      <c r="N237" s="240" t="s">
        <v>41</v>
      </c>
      <c r="O237" s="88"/>
      <c r="P237" s="241">
        <f>O237*H237</f>
        <v>0</v>
      </c>
      <c r="Q237" s="241">
        <v>0</v>
      </c>
      <c r="R237" s="241">
        <f>Q237*H237</f>
        <v>0</v>
      </c>
      <c r="S237" s="241">
        <v>0</v>
      </c>
      <c r="T237" s="242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43" t="s">
        <v>147</v>
      </c>
      <c r="AT237" s="243" t="s">
        <v>142</v>
      </c>
      <c r="AU237" s="243" t="s">
        <v>86</v>
      </c>
      <c r="AY237" s="14" t="s">
        <v>139</v>
      </c>
      <c r="BE237" s="244">
        <f>IF(N237="základní",J237,0)</f>
        <v>0</v>
      </c>
      <c r="BF237" s="244">
        <f>IF(N237="snížená",J237,0)</f>
        <v>0</v>
      </c>
      <c r="BG237" s="244">
        <f>IF(N237="zákl. přenesená",J237,0)</f>
        <v>0</v>
      </c>
      <c r="BH237" s="244">
        <f>IF(N237="sníž. přenesená",J237,0)</f>
        <v>0</v>
      </c>
      <c r="BI237" s="244">
        <f>IF(N237="nulová",J237,0)</f>
        <v>0</v>
      </c>
      <c r="BJ237" s="14" t="s">
        <v>84</v>
      </c>
      <c r="BK237" s="244">
        <f>ROUND(I237*H237,2)</f>
        <v>0</v>
      </c>
      <c r="BL237" s="14" t="s">
        <v>147</v>
      </c>
      <c r="BM237" s="243" t="s">
        <v>1543</v>
      </c>
    </row>
    <row r="238" s="12" customFormat="1" ht="22.8" customHeight="1">
      <c r="A238" s="12"/>
      <c r="B238" s="216"/>
      <c r="C238" s="217"/>
      <c r="D238" s="218" t="s">
        <v>75</v>
      </c>
      <c r="E238" s="230" t="s">
        <v>1264</v>
      </c>
      <c r="F238" s="230" t="s">
        <v>1265</v>
      </c>
      <c r="G238" s="217"/>
      <c r="H238" s="217"/>
      <c r="I238" s="220"/>
      <c r="J238" s="231">
        <f>BK238</f>
        <v>0</v>
      </c>
      <c r="K238" s="217"/>
      <c r="L238" s="222"/>
      <c r="M238" s="223"/>
      <c r="N238" s="224"/>
      <c r="O238" s="224"/>
      <c r="P238" s="225">
        <f>SUM(P239:P241)</f>
        <v>0</v>
      </c>
      <c r="Q238" s="224"/>
      <c r="R238" s="225">
        <f>SUM(R239:R241)</f>
        <v>0.05885</v>
      </c>
      <c r="S238" s="224"/>
      <c r="T238" s="226">
        <f>SUM(T239:T241)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27" t="s">
        <v>86</v>
      </c>
      <c r="AT238" s="228" t="s">
        <v>75</v>
      </c>
      <c r="AU238" s="228" t="s">
        <v>84</v>
      </c>
      <c r="AY238" s="227" t="s">
        <v>139</v>
      </c>
      <c r="BK238" s="229">
        <f>SUM(BK239:BK241)</f>
        <v>0</v>
      </c>
    </row>
    <row r="239" s="2" customFormat="1" ht="16.5" customHeight="1">
      <c r="A239" s="35"/>
      <c r="B239" s="36"/>
      <c r="C239" s="232" t="s">
        <v>1544</v>
      </c>
      <c r="D239" s="232" t="s">
        <v>142</v>
      </c>
      <c r="E239" s="233" t="s">
        <v>1267</v>
      </c>
      <c r="F239" s="234" t="s">
        <v>1268</v>
      </c>
      <c r="G239" s="235" t="s">
        <v>1210</v>
      </c>
      <c r="H239" s="236">
        <v>55</v>
      </c>
      <c r="I239" s="237"/>
      <c r="J239" s="238">
        <f>ROUND(I239*H239,2)</f>
        <v>0</v>
      </c>
      <c r="K239" s="234" t="s">
        <v>1</v>
      </c>
      <c r="L239" s="41"/>
      <c r="M239" s="239" t="s">
        <v>1</v>
      </c>
      <c r="N239" s="240" t="s">
        <v>41</v>
      </c>
      <c r="O239" s="88"/>
      <c r="P239" s="241">
        <f>O239*H239</f>
        <v>0</v>
      </c>
      <c r="Q239" s="241">
        <v>6.9999999999999994E-05</v>
      </c>
      <c r="R239" s="241">
        <f>Q239*H239</f>
        <v>0.0038499999999999997</v>
      </c>
      <c r="S239" s="241">
        <v>0</v>
      </c>
      <c r="T239" s="242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43" t="s">
        <v>147</v>
      </c>
      <c r="AT239" s="243" t="s">
        <v>142</v>
      </c>
      <c r="AU239" s="243" t="s">
        <v>86</v>
      </c>
      <c r="AY239" s="14" t="s">
        <v>139</v>
      </c>
      <c r="BE239" s="244">
        <f>IF(N239="základní",J239,0)</f>
        <v>0</v>
      </c>
      <c r="BF239" s="244">
        <f>IF(N239="snížená",J239,0)</f>
        <v>0</v>
      </c>
      <c r="BG239" s="244">
        <f>IF(N239="zákl. přenesená",J239,0)</f>
        <v>0</v>
      </c>
      <c r="BH239" s="244">
        <f>IF(N239="sníž. přenesená",J239,0)</f>
        <v>0</v>
      </c>
      <c r="BI239" s="244">
        <f>IF(N239="nulová",J239,0)</f>
        <v>0</v>
      </c>
      <c r="BJ239" s="14" t="s">
        <v>84</v>
      </c>
      <c r="BK239" s="244">
        <f>ROUND(I239*H239,2)</f>
        <v>0</v>
      </c>
      <c r="BL239" s="14" t="s">
        <v>147</v>
      </c>
      <c r="BM239" s="243" t="s">
        <v>1545</v>
      </c>
    </row>
    <row r="240" s="2" customFormat="1" ht="16.5" customHeight="1">
      <c r="A240" s="35"/>
      <c r="B240" s="36"/>
      <c r="C240" s="257" t="s">
        <v>1546</v>
      </c>
      <c r="D240" s="257" t="s">
        <v>512</v>
      </c>
      <c r="E240" s="258" t="s">
        <v>1271</v>
      </c>
      <c r="F240" s="259" t="s">
        <v>1272</v>
      </c>
      <c r="G240" s="260" t="s">
        <v>1273</v>
      </c>
      <c r="H240" s="261">
        <v>55</v>
      </c>
      <c r="I240" s="262"/>
      <c r="J240" s="263">
        <f>ROUND(I240*H240,2)</f>
        <v>0</v>
      </c>
      <c r="K240" s="259" t="s">
        <v>1</v>
      </c>
      <c r="L240" s="264"/>
      <c r="M240" s="265" t="s">
        <v>1</v>
      </c>
      <c r="N240" s="266" t="s">
        <v>41</v>
      </c>
      <c r="O240" s="88"/>
      <c r="P240" s="241">
        <f>O240*H240</f>
        <v>0</v>
      </c>
      <c r="Q240" s="241">
        <v>0.001</v>
      </c>
      <c r="R240" s="241">
        <f>Q240*H240</f>
        <v>0.055</v>
      </c>
      <c r="S240" s="241">
        <v>0</v>
      </c>
      <c r="T240" s="242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43" t="s">
        <v>281</v>
      </c>
      <c r="AT240" s="243" t="s">
        <v>512</v>
      </c>
      <c r="AU240" s="243" t="s">
        <v>86</v>
      </c>
      <c r="AY240" s="14" t="s">
        <v>139</v>
      </c>
      <c r="BE240" s="244">
        <f>IF(N240="základní",J240,0)</f>
        <v>0</v>
      </c>
      <c r="BF240" s="244">
        <f>IF(N240="snížená",J240,0)</f>
        <v>0</v>
      </c>
      <c r="BG240" s="244">
        <f>IF(N240="zákl. přenesená",J240,0)</f>
        <v>0</v>
      </c>
      <c r="BH240" s="244">
        <f>IF(N240="sníž. přenesená",J240,0)</f>
        <v>0</v>
      </c>
      <c r="BI240" s="244">
        <f>IF(N240="nulová",J240,0)</f>
        <v>0</v>
      </c>
      <c r="BJ240" s="14" t="s">
        <v>84</v>
      </c>
      <c r="BK240" s="244">
        <f>ROUND(I240*H240,2)</f>
        <v>0</v>
      </c>
      <c r="BL240" s="14" t="s">
        <v>147</v>
      </c>
      <c r="BM240" s="243" t="s">
        <v>1547</v>
      </c>
    </row>
    <row r="241" s="2" customFormat="1" ht="16.5" customHeight="1">
      <c r="A241" s="35"/>
      <c r="B241" s="36"/>
      <c r="C241" s="232" t="s">
        <v>1548</v>
      </c>
      <c r="D241" s="232" t="s">
        <v>142</v>
      </c>
      <c r="E241" s="233" t="s">
        <v>1276</v>
      </c>
      <c r="F241" s="234" t="s">
        <v>1277</v>
      </c>
      <c r="G241" s="235" t="s">
        <v>155</v>
      </c>
      <c r="H241" s="236">
        <v>0.035000000000000003</v>
      </c>
      <c r="I241" s="237"/>
      <c r="J241" s="238">
        <f>ROUND(I241*H241,2)</f>
        <v>0</v>
      </c>
      <c r="K241" s="234" t="s">
        <v>1</v>
      </c>
      <c r="L241" s="41"/>
      <c r="M241" s="239" t="s">
        <v>1</v>
      </c>
      <c r="N241" s="240" t="s">
        <v>41</v>
      </c>
      <c r="O241" s="88"/>
      <c r="P241" s="241">
        <f>O241*H241</f>
        <v>0</v>
      </c>
      <c r="Q241" s="241">
        <v>0</v>
      </c>
      <c r="R241" s="241">
        <f>Q241*H241</f>
        <v>0</v>
      </c>
      <c r="S241" s="241">
        <v>0</v>
      </c>
      <c r="T241" s="242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43" t="s">
        <v>147</v>
      </c>
      <c r="AT241" s="243" t="s">
        <v>142</v>
      </c>
      <c r="AU241" s="243" t="s">
        <v>86</v>
      </c>
      <c r="AY241" s="14" t="s">
        <v>139</v>
      </c>
      <c r="BE241" s="244">
        <f>IF(N241="základní",J241,0)</f>
        <v>0</v>
      </c>
      <c r="BF241" s="244">
        <f>IF(N241="snížená",J241,0)</f>
        <v>0</v>
      </c>
      <c r="BG241" s="244">
        <f>IF(N241="zákl. přenesená",J241,0)</f>
        <v>0</v>
      </c>
      <c r="BH241" s="244">
        <f>IF(N241="sníž. přenesená",J241,0)</f>
        <v>0</v>
      </c>
      <c r="BI241" s="244">
        <f>IF(N241="nulová",J241,0)</f>
        <v>0</v>
      </c>
      <c r="BJ241" s="14" t="s">
        <v>84</v>
      </c>
      <c r="BK241" s="244">
        <f>ROUND(I241*H241,2)</f>
        <v>0</v>
      </c>
      <c r="BL241" s="14" t="s">
        <v>147</v>
      </c>
      <c r="BM241" s="243" t="s">
        <v>1549</v>
      </c>
    </row>
    <row r="242" s="12" customFormat="1" ht="22.8" customHeight="1">
      <c r="A242" s="12"/>
      <c r="B242" s="216"/>
      <c r="C242" s="217"/>
      <c r="D242" s="218" t="s">
        <v>75</v>
      </c>
      <c r="E242" s="230" t="s">
        <v>1279</v>
      </c>
      <c r="F242" s="230" t="s">
        <v>1280</v>
      </c>
      <c r="G242" s="217"/>
      <c r="H242" s="217"/>
      <c r="I242" s="220"/>
      <c r="J242" s="231">
        <f>BK242</f>
        <v>0</v>
      </c>
      <c r="K242" s="217"/>
      <c r="L242" s="222"/>
      <c r="M242" s="223"/>
      <c r="N242" s="224"/>
      <c r="O242" s="224"/>
      <c r="P242" s="225">
        <f>SUM(P243:P247)</f>
        <v>0</v>
      </c>
      <c r="Q242" s="224"/>
      <c r="R242" s="225">
        <f>SUM(R243:R247)</f>
        <v>0.00496</v>
      </c>
      <c r="S242" s="224"/>
      <c r="T242" s="226">
        <f>SUM(T243:T247)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27" t="s">
        <v>86</v>
      </c>
      <c r="AT242" s="228" t="s">
        <v>75</v>
      </c>
      <c r="AU242" s="228" t="s">
        <v>84</v>
      </c>
      <c r="AY242" s="227" t="s">
        <v>139</v>
      </c>
      <c r="BK242" s="229">
        <f>SUM(BK243:BK247)</f>
        <v>0</v>
      </c>
    </row>
    <row r="243" s="2" customFormat="1" ht="24" customHeight="1">
      <c r="A243" s="35"/>
      <c r="B243" s="36"/>
      <c r="C243" s="232" t="s">
        <v>1062</v>
      </c>
      <c r="D243" s="232" t="s">
        <v>142</v>
      </c>
      <c r="E243" s="233" t="s">
        <v>1282</v>
      </c>
      <c r="F243" s="234" t="s">
        <v>1283</v>
      </c>
      <c r="G243" s="235" t="s">
        <v>306</v>
      </c>
      <c r="H243" s="236">
        <v>2</v>
      </c>
      <c r="I243" s="237"/>
      <c r="J243" s="238">
        <f>ROUND(I243*H243,2)</f>
        <v>0</v>
      </c>
      <c r="K243" s="234" t="s">
        <v>146</v>
      </c>
      <c r="L243" s="41"/>
      <c r="M243" s="239" t="s">
        <v>1</v>
      </c>
      <c r="N243" s="240" t="s">
        <v>41</v>
      </c>
      <c r="O243" s="88"/>
      <c r="P243" s="241">
        <f>O243*H243</f>
        <v>0</v>
      </c>
      <c r="Q243" s="241">
        <v>0.00017000000000000001</v>
      </c>
      <c r="R243" s="241">
        <f>Q243*H243</f>
        <v>0.00034000000000000002</v>
      </c>
      <c r="S243" s="241">
        <v>0</v>
      </c>
      <c r="T243" s="242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43" t="s">
        <v>147</v>
      </c>
      <c r="AT243" s="243" t="s">
        <v>142</v>
      </c>
      <c r="AU243" s="243" t="s">
        <v>86</v>
      </c>
      <c r="AY243" s="14" t="s">
        <v>139</v>
      </c>
      <c r="BE243" s="244">
        <f>IF(N243="základní",J243,0)</f>
        <v>0</v>
      </c>
      <c r="BF243" s="244">
        <f>IF(N243="snížená",J243,0)</f>
        <v>0</v>
      </c>
      <c r="BG243" s="244">
        <f>IF(N243="zákl. přenesená",J243,0)</f>
        <v>0</v>
      </c>
      <c r="BH243" s="244">
        <f>IF(N243="sníž. přenesená",J243,0)</f>
        <v>0</v>
      </c>
      <c r="BI243" s="244">
        <f>IF(N243="nulová",J243,0)</f>
        <v>0</v>
      </c>
      <c r="BJ243" s="14" t="s">
        <v>84</v>
      </c>
      <c r="BK243" s="244">
        <f>ROUND(I243*H243,2)</f>
        <v>0</v>
      </c>
      <c r="BL243" s="14" t="s">
        <v>147</v>
      </c>
      <c r="BM243" s="243" t="s">
        <v>1550</v>
      </c>
    </row>
    <row r="244" s="2" customFormat="1" ht="24" customHeight="1">
      <c r="A244" s="35"/>
      <c r="B244" s="36"/>
      <c r="C244" s="232" t="s">
        <v>1551</v>
      </c>
      <c r="D244" s="232" t="s">
        <v>142</v>
      </c>
      <c r="E244" s="233" t="s">
        <v>1286</v>
      </c>
      <c r="F244" s="234" t="s">
        <v>1287</v>
      </c>
      <c r="G244" s="235" t="s">
        <v>145</v>
      </c>
      <c r="H244" s="236">
        <v>33</v>
      </c>
      <c r="I244" s="237"/>
      <c r="J244" s="238">
        <f>ROUND(I244*H244,2)</f>
        <v>0</v>
      </c>
      <c r="K244" s="234" t="s">
        <v>146</v>
      </c>
      <c r="L244" s="41"/>
      <c r="M244" s="239" t="s">
        <v>1</v>
      </c>
      <c r="N244" s="240" t="s">
        <v>41</v>
      </c>
      <c r="O244" s="88"/>
      <c r="P244" s="241">
        <f>O244*H244</f>
        <v>0</v>
      </c>
      <c r="Q244" s="241">
        <v>3.0000000000000001E-05</v>
      </c>
      <c r="R244" s="241">
        <f>Q244*H244</f>
        <v>0.00098999999999999999</v>
      </c>
      <c r="S244" s="241">
        <v>0</v>
      </c>
      <c r="T244" s="242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43" t="s">
        <v>147</v>
      </c>
      <c r="AT244" s="243" t="s">
        <v>142</v>
      </c>
      <c r="AU244" s="243" t="s">
        <v>86</v>
      </c>
      <c r="AY244" s="14" t="s">
        <v>139</v>
      </c>
      <c r="BE244" s="244">
        <f>IF(N244="základní",J244,0)</f>
        <v>0</v>
      </c>
      <c r="BF244" s="244">
        <f>IF(N244="snížená",J244,0)</f>
        <v>0</v>
      </c>
      <c r="BG244" s="244">
        <f>IF(N244="zákl. přenesená",J244,0)</f>
        <v>0</v>
      </c>
      <c r="BH244" s="244">
        <f>IF(N244="sníž. přenesená",J244,0)</f>
        <v>0</v>
      </c>
      <c r="BI244" s="244">
        <f>IF(N244="nulová",J244,0)</f>
        <v>0</v>
      </c>
      <c r="BJ244" s="14" t="s">
        <v>84</v>
      </c>
      <c r="BK244" s="244">
        <f>ROUND(I244*H244,2)</f>
        <v>0</v>
      </c>
      <c r="BL244" s="14" t="s">
        <v>147</v>
      </c>
      <c r="BM244" s="243" t="s">
        <v>1552</v>
      </c>
    </row>
    <row r="245" s="2" customFormat="1" ht="24" customHeight="1">
      <c r="A245" s="35"/>
      <c r="B245" s="36"/>
      <c r="C245" s="232" t="s">
        <v>1553</v>
      </c>
      <c r="D245" s="232" t="s">
        <v>142</v>
      </c>
      <c r="E245" s="233" t="s">
        <v>1290</v>
      </c>
      <c r="F245" s="234" t="s">
        <v>1291</v>
      </c>
      <c r="G245" s="235" t="s">
        <v>145</v>
      </c>
      <c r="H245" s="236">
        <v>22</v>
      </c>
      <c r="I245" s="237"/>
      <c r="J245" s="238">
        <f>ROUND(I245*H245,2)</f>
        <v>0</v>
      </c>
      <c r="K245" s="234" t="s">
        <v>146</v>
      </c>
      <c r="L245" s="41"/>
      <c r="M245" s="239" t="s">
        <v>1</v>
      </c>
      <c r="N245" s="240" t="s">
        <v>41</v>
      </c>
      <c r="O245" s="88"/>
      <c r="P245" s="241">
        <f>O245*H245</f>
        <v>0</v>
      </c>
      <c r="Q245" s="241">
        <v>6.0000000000000002E-05</v>
      </c>
      <c r="R245" s="241">
        <f>Q245*H245</f>
        <v>0.00132</v>
      </c>
      <c r="S245" s="241">
        <v>0</v>
      </c>
      <c r="T245" s="242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43" t="s">
        <v>147</v>
      </c>
      <c r="AT245" s="243" t="s">
        <v>142</v>
      </c>
      <c r="AU245" s="243" t="s">
        <v>86</v>
      </c>
      <c r="AY245" s="14" t="s">
        <v>139</v>
      </c>
      <c r="BE245" s="244">
        <f>IF(N245="základní",J245,0)</f>
        <v>0</v>
      </c>
      <c r="BF245" s="244">
        <f>IF(N245="snížená",J245,0)</f>
        <v>0</v>
      </c>
      <c r="BG245" s="244">
        <f>IF(N245="zákl. přenesená",J245,0)</f>
        <v>0</v>
      </c>
      <c r="BH245" s="244">
        <f>IF(N245="sníž. přenesená",J245,0)</f>
        <v>0</v>
      </c>
      <c r="BI245" s="244">
        <f>IF(N245="nulová",J245,0)</f>
        <v>0</v>
      </c>
      <c r="BJ245" s="14" t="s">
        <v>84</v>
      </c>
      <c r="BK245" s="244">
        <f>ROUND(I245*H245,2)</f>
        <v>0</v>
      </c>
      <c r="BL245" s="14" t="s">
        <v>147</v>
      </c>
      <c r="BM245" s="243" t="s">
        <v>1554</v>
      </c>
    </row>
    <row r="246" s="2" customFormat="1" ht="24" customHeight="1">
      <c r="A246" s="35"/>
      <c r="B246" s="36"/>
      <c r="C246" s="232" t="s">
        <v>723</v>
      </c>
      <c r="D246" s="232" t="s">
        <v>142</v>
      </c>
      <c r="E246" s="233" t="s">
        <v>1298</v>
      </c>
      <c r="F246" s="234" t="s">
        <v>1299</v>
      </c>
      <c r="G246" s="235" t="s">
        <v>145</v>
      </c>
      <c r="H246" s="236">
        <v>33</v>
      </c>
      <c r="I246" s="237"/>
      <c r="J246" s="238">
        <f>ROUND(I246*H246,2)</f>
        <v>0</v>
      </c>
      <c r="K246" s="234" t="s">
        <v>146</v>
      </c>
      <c r="L246" s="41"/>
      <c r="M246" s="239" t="s">
        <v>1</v>
      </c>
      <c r="N246" s="240" t="s">
        <v>41</v>
      </c>
      <c r="O246" s="88"/>
      <c r="P246" s="241">
        <f>O246*H246</f>
        <v>0</v>
      </c>
      <c r="Q246" s="241">
        <v>3.0000000000000001E-05</v>
      </c>
      <c r="R246" s="241">
        <f>Q246*H246</f>
        <v>0.00098999999999999999</v>
      </c>
      <c r="S246" s="241">
        <v>0</v>
      </c>
      <c r="T246" s="242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43" t="s">
        <v>147</v>
      </c>
      <c r="AT246" s="243" t="s">
        <v>142</v>
      </c>
      <c r="AU246" s="243" t="s">
        <v>86</v>
      </c>
      <c r="AY246" s="14" t="s">
        <v>139</v>
      </c>
      <c r="BE246" s="244">
        <f>IF(N246="základní",J246,0)</f>
        <v>0</v>
      </c>
      <c r="BF246" s="244">
        <f>IF(N246="snížená",J246,0)</f>
        <v>0</v>
      </c>
      <c r="BG246" s="244">
        <f>IF(N246="zákl. přenesená",J246,0)</f>
        <v>0</v>
      </c>
      <c r="BH246" s="244">
        <f>IF(N246="sníž. přenesená",J246,0)</f>
        <v>0</v>
      </c>
      <c r="BI246" s="244">
        <f>IF(N246="nulová",J246,0)</f>
        <v>0</v>
      </c>
      <c r="BJ246" s="14" t="s">
        <v>84</v>
      </c>
      <c r="BK246" s="244">
        <f>ROUND(I246*H246,2)</f>
        <v>0</v>
      </c>
      <c r="BL246" s="14" t="s">
        <v>147</v>
      </c>
      <c r="BM246" s="243" t="s">
        <v>1555</v>
      </c>
    </row>
    <row r="247" s="2" customFormat="1" ht="24" customHeight="1">
      <c r="A247" s="35"/>
      <c r="B247" s="36"/>
      <c r="C247" s="232" t="s">
        <v>727</v>
      </c>
      <c r="D247" s="232" t="s">
        <v>142</v>
      </c>
      <c r="E247" s="233" t="s">
        <v>1302</v>
      </c>
      <c r="F247" s="234" t="s">
        <v>1303</v>
      </c>
      <c r="G247" s="235" t="s">
        <v>145</v>
      </c>
      <c r="H247" s="236">
        <v>22</v>
      </c>
      <c r="I247" s="237"/>
      <c r="J247" s="238">
        <f>ROUND(I247*H247,2)</f>
        <v>0</v>
      </c>
      <c r="K247" s="234" t="s">
        <v>146</v>
      </c>
      <c r="L247" s="41"/>
      <c r="M247" s="239" t="s">
        <v>1</v>
      </c>
      <c r="N247" s="240" t="s">
        <v>41</v>
      </c>
      <c r="O247" s="88"/>
      <c r="P247" s="241">
        <f>O247*H247</f>
        <v>0</v>
      </c>
      <c r="Q247" s="241">
        <v>6.0000000000000002E-05</v>
      </c>
      <c r="R247" s="241">
        <f>Q247*H247</f>
        <v>0.00132</v>
      </c>
      <c r="S247" s="241">
        <v>0</v>
      </c>
      <c r="T247" s="242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43" t="s">
        <v>147</v>
      </c>
      <c r="AT247" s="243" t="s">
        <v>142</v>
      </c>
      <c r="AU247" s="243" t="s">
        <v>86</v>
      </c>
      <c r="AY247" s="14" t="s">
        <v>139</v>
      </c>
      <c r="BE247" s="244">
        <f>IF(N247="základní",J247,0)</f>
        <v>0</v>
      </c>
      <c r="BF247" s="244">
        <f>IF(N247="snížená",J247,0)</f>
        <v>0</v>
      </c>
      <c r="BG247" s="244">
        <f>IF(N247="zákl. přenesená",J247,0)</f>
        <v>0</v>
      </c>
      <c r="BH247" s="244">
        <f>IF(N247="sníž. přenesená",J247,0)</f>
        <v>0</v>
      </c>
      <c r="BI247" s="244">
        <f>IF(N247="nulová",J247,0)</f>
        <v>0</v>
      </c>
      <c r="BJ247" s="14" t="s">
        <v>84</v>
      </c>
      <c r="BK247" s="244">
        <f>ROUND(I247*H247,2)</f>
        <v>0</v>
      </c>
      <c r="BL247" s="14" t="s">
        <v>147</v>
      </c>
      <c r="BM247" s="243" t="s">
        <v>1556</v>
      </c>
    </row>
    <row r="248" s="12" customFormat="1" ht="22.8" customHeight="1">
      <c r="A248" s="12"/>
      <c r="B248" s="216"/>
      <c r="C248" s="217"/>
      <c r="D248" s="218" t="s">
        <v>75</v>
      </c>
      <c r="E248" s="230" t="s">
        <v>314</v>
      </c>
      <c r="F248" s="230" t="s">
        <v>1309</v>
      </c>
      <c r="G248" s="217"/>
      <c r="H248" s="217"/>
      <c r="I248" s="220"/>
      <c r="J248" s="231">
        <f>BK248</f>
        <v>0</v>
      </c>
      <c r="K248" s="217"/>
      <c r="L248" s="222"/>
      <c r="M248" s="223"/>
      <c r="N248" s="224"/>
      <c r="O248" s="224"/>
      <c r="P248" s="225">
        <f>SUM(P249:P251)</f>
        <v>0</v>
      </c>
      <c r="Q248" s="224"/>
      <c r="R248" s="225">
        <f>SUM(R249:R251)</f>
        <v>0</v>
      </c>
      <c r="S248" s="224"/>
      <c r="T248" s="226">
        <f>SUM(T249:T251)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27" t="s">
        <v>84</v>
      </c>
      <c r="AT248" s="228" t="s">
        <v>75</v>
      </c>
      <c r="AU248" s="228" t="s">
        <v>84</v>
      </c>
      <c r="AY248" s="227" t="s">
        <v>139</v>
      </c>
      <c r="BK248" s="229">
        <f>SUM(BK249:BK251)</f>
        <v>0</v>
      </c>
    </row>
    <row r="249" s="2" customFormat="1" ht="16.5" customHeight="1">
      <c r="A249" s="35"/>
      <c r="B249" s="36"/>
      <c r="C249" s="232" t="s">
        <v>735</v>
      </c>
      <c r="D249" s="232" t="s">
        <v>142</v>
      </c>
      <c r="E249" s="233" t="s">
        <v>498</v>
      </c>
      <c r="F249" s="234" t="s">
        <v>318</v>
      </c>
      <c r="G249" s="235" t="s">
        <v>319</v>
      </c>
      <c r="H249" s="236">
        <v>12</v>
      </c>
      <c r="I249" s="237"/>
      <c r="J249" s="238">
        <f>ROUND(I249*H249,2)</f>
        <v>0</v>
      </c>
      <c r="K249" s="234" t="s">
        <v>1</v>
      </c>
      <c r="L249" s="41"/>
      <c r="M249" s="239" t="s">
        <v>1</v>
      </c>
      <c r="N249" s="240" t="s">
        <v>41</v>
      </c>
      <c r="O249" s="88"/>
      <c r="P249" s="241">
        <f>O249*H249</f>
        <v>0</v>
      </c>
      <c r="Q249" s="241">
        <v>0</v>
      </c>
      <c r="R249" s="241">
        <f>Q249*H249</f>
        <v>0</v>
      </c>
      <c r="S249" s="241">
        <v>0</v>
      </c>
      <c r="T249" s="242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43" t="s">
        <v>818</v>
      </c>
      <c r="AT249" s="243" t="s">
        <v>142</v>
      </c>
      <c r="AU249" s="243" t="s">
        <v>86</v>
      </c>
      <c r="AY249" s="14" t="s">
        <v>139</v>
      </c>
      <c r="BE249" s="244">
        <f>IF(N249="základní",J249,0)</f>
        <v>0</v>
      </c>
      <c r="BF249" s="244">
        <f>IF(N249="snížená",J249,0)</f>
        <v>0</v>
      </c>
      <c r="BG249" s="244">
        <f>IF(N249="zákl. přenesená",J249,0)</f>
        <v>0</v>
      </c>
      <c r="BH249" s="244">
        <f>IF(N249="sníž. přenesená",J249,0)</f>
        <v>0</v>
      </c>
      <c r="BI249" s="244">
        <f>IF(N249="nulová",J249,0)</f>
        <v>0</v>
      </c>
      <c r="BJ249" s="14" t="s">
        <v>84</v>
      </c>
      <c r="BK249" s="244">
        <f>ROUND(I249*H249,2)</f>
        <v>0</v>
      </c>
      <c r="BL249" s="14" t="s">
        <v>818</v>
      </c>
      <c r="BM249" s="243" t="s">
        <v>1557</v>
      </c>
    </row>
    <row r="250" s="2" customFormat="1" ht="16.5" customHeight="1">
      <c r="A250" s="35"/>
      <c r="B250" s="36"/>
      <c r="C250" s="232" t="s">
        <v>751</v>
      </c>
      <c r="D250" s="232" t="s">
        <v>142</v>
      </c>
      <c r="E250" s="233" t="s">
        <v>1313</v>
      </c>
      <c r="F250" s="234" t="s">
        <v>1314</v>
      </c>
      <c r="G250" s="235" t="s">
        <v>319</v>
      </c>
      <c r="H250" s="236">
        <v>24</v>
      </c>
      <c r="I250" s="237"/>
      <c r="J250" s="238">
        <f>ROUND(I250*H250,2)</f>
        <v>0</v>
      </c>
      <c r="K250" s="234" t="s">
        <v>1</v>
      </c>
      <c r="L250" s="41"/>
      <c r="M250" s="239" t="s">
        <v>1</v>
      </c>
      <c r="N250" s="240" t="s">
        <v>41</v>
      </c>
      <c r="O250" s="88"/>
      <c r="P250" s="241">
        <f>O250*H250</f>
        <v>0</v>
      </c>
      <c r="Q250" s="241">
        <v>0</v>
      </c>
      <c r="R250" s="241">
        <f>Q250*H250</f>
        <v>0</v>
      </c>
      <c r="S250" s="241">
        <v>0</v>
      </c>
      <c r="T250" s="242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43" t="s">
        <v>818</v>
      </c>
      <c r="AT250" s="243" t="s">
        <v>142</v>
      </c>
      <c r="AU250" s="243" t="s">
        <v>86</v>
      </c>
      <c r="AY250" s="14" t="s">
        <v>139</v>
      </c>
      <c r="BE250" s="244">
        <f>IF(N250="základní",J250,0)</f>
        <v>0</v>
      </c>
      <c r="BF250" s="244">
        <f>IF(N250="snížená",J250,0)</f>
        <v>0</v>
      </c>
      <c r="BG250" s="244">
        <f>IF(N250="zákl. přenesená",J250,0)</f>
        <v>0</v>
      </c>
      <c r="BH250" s="244">
        <f>IF(N250="sníž. přenesená",J250,0)</f>
        <v>0</v>
      </c>
      <c r="BI250" s="244">
        <f>IF(N250="nulová",J250,0)</f>
        <v>0</v>
      </c>
      <c r="BJ250" s="14" t="s">
        <v>84</v>
      </c>
      <c r="BK250" s="244">
        <f>ROUND(I250*H250,2)</f>
        <v>0</v>
      </c>
      <c r="BL250" s="14" t="s">
        <v>818</v>
      </c>
      <c r="BM250" s="243" t="s">
        <v>1558</v>
      </c>
    </row>
    <row r="251" s="2" customFormat="1" ht="16.5" customHeight="1">
      <c r="A251" s="35"/>
      <c r="B251" s="36"/>
      <c r="C251" s="232" t="s">
        <v>786</v>
      </c>
      <c r="D251" s="232" t="s">
        <v>142</v>
      </c>
      <c r="E251" s="233" t="s">
        <v>1330</v>
      </c>
      <c r="F251" s="234" t="s">
        <v>1331</v>
      </c>
      <c r="G251" s="235" t="s">
        <v>319</v>
      </c>
      <c r="H251" s="236">
        <v>18</v>
      </c>
      <c r="I251" s="237"/>
      <c r="J251" s="238">
        <f>ROUND(I251*H251,2)</f>
        <v>0</v>
      </c>
      <c r="K251" s="234" t="s">
        <v>1</v>
      </c>
      <c r="L251" s="41"/>
      <c r="M251" s="253" t="s">
        <v>1</v>
      </c>
      <c r="N251" s="254" t="s">
        <v>41</v>
      </c>
      <c r="O251" s="249"/>
      <c r="P251" s="255">
        <f>O251*H251</f>
        <v>0</v>
      </c>
      <c r="Q251" s="255">
        <v>0</v>
      </c>
      <c r="R251" s="255">
        <f>Q251*H251</f>
        <v>0</v>
      </c>
      <c r="S251" s="255">
        <v>0</v>
      </c>
      <c r="T251" s="256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43" t="s">
        <v>147</v>
      </c>
      <c r="AT251" s="243" t="s">
        <v>142</v>
      </c>
      <c r="AU251" s="243" t="s">
        <v>86</v>
      </c>
      <c r="AY251" s="14" t="s">
        <v>139</v>
      </c>
      <c r="BE251" s="244">
        <f>IF(N251="základní",J251,0)</f>
        <v>0</v>
      </c>
      <c r="BF251" s="244">
        <f>IF(N251="snížená",J251,0)</f>
        <v>0</v>
      </c>
      <c r="BG251" s="244">
        <f>IF(N251="zákl. přenesená",J251,0)</f>
        <v>0</v>
      </c>
      <c r="BH251" s="244">
        <f>IF(N251="sníž. přenesená",J251,0)</f>
        <v>0</v>
      </c>
      <c r="BI251" s="244">
        <f>IF(N251="nulová",J251,0)</f>
        <v>0</v>
      </c>
      <c r="BJ251" s="14" t="s">
        <v>84</v>
      </c>
      <c r="BK251" s="244">
        <f>ROUND(I251*H251,2)</f>
        <v>0</v>
      </c>
      <c r="BL251" s="14" t="s">
        <v>147</v>
      </c>
      <c r="BM251" s="243" t="s">
        <v>1559</v>
      </c>
    </row>
    <row r="252" s="2" customFormat="1" ht="6.96" customHeight="1">
      <c r="A252" s="35"/>
      <c r="B252" s="63"/>
      <c r="C252" s="64"/>
      <c r="D252" s="64"/>
      <c r="E252" s="64"/>
      <c r="F252" s="64"/>
      <c r="G252" s="64"/>
      <c r="H252" s="64"/>
      <c r="I252" s="180"/>
      <c r="J252" s="64"/>
      <c r="K252" s="64"/>
      <c r="L252" s="41"/>
      <c r="M252" s="35"/>
      <c r="O252" s="35"/>
      <c r="P252" s="35"/>
      <c r="Q252" s="35"/>
      <c r="R252" s="35"/>
      <c r="S252" s="35"/>
      <c r="T252" s="35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</row>
  </sheetData>
  <sheetProtection sheet="1" autoFilter="0" formatColumns="0" formatRows="0" objects="1" scenarios="1" spinCount="100000" saltValue="fLKDa/meVS56SPqv/y15tc3oNvtlgFSxqJhAW0IPm8YUS/1FhyhnWKRNjhB9pYA6ZmKb//CNUxR0a2nk1ZVuOA==" hashValue="GyT3J6C29npk9llDbcwWI1TAulwL/m6eXPDhQ/m15IrWCFvbb7QG+U7IxbIvfZ8zkdS2POhXreHhY4afj6hOWA==" algorithmName="SHA-512" password="CC35"/>
  <autoFilter ref="C124:K251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3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86</v>
      </c>
    </row>
    <row r="4" s="1" customFormat="1" ht="24.96" customHeight="1">
      <c r="B4" s="17"/>
      <c r="D4" s="137" t="s">
        <v>105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25.5" customHeight="1">
      <c r="B7" s="17"/>
      <c r="E7" s="140" t="str">
        <f>'Rekapitulace stavby'!K6</f>
        <v>Gymnázium Blansko - rekonstrukce, rozvodů teplé a studené vody, odpadů,topné soustavy a kotelny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106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27" customHeight="1">
      <c r="A9" s="35"/>
      <c r="B9" s="41"/>
      <c r="C9" s="35"/>
      <c r="D9" s="35"/>
      <c r="E9" s="142" t="s">
        <v>1560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24. 9. 2019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21</v>
      </c>
      <c r="F15" s="35"/>
      <c r="G15" s="35"/>
      <c r="H15" s="35"/>
      <c r="I15" s="144" t="s">
        <v>26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27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29</v>
      </c>
      <c r="E20" s="35"/>
      <c r="F20" s="35"/>
      <c r="G20" s="35"/>
      <c r="H20" s="35"/>
      <c r="I20" s="144" t="s">
        <v>25</v>
      </c>
      <c r="J20" s="143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30</v>
      </c>
      <c r="F21" s="35"/>
      <c r="G21" s="35"/>
      <c r="H21" s="35"/>
      <c r="I21" s="144" t="s">
        <v>26</v>
      </c>
      <c r="J21" s="143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32</v>
      </c>
      <c r="E23" s="35"/>
      <c r="F23" s="35"/>
      <c r="G23" s="35"/>
      <c r="H23" s="35"/>
      <c r="I23" s="144" t="s">
        <v>25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33</v>
      </c>
      <c r="F24" s="35"/>
      <c r="G24" s="35"/>
      <c r="H24" s="35"/>
      <c r="I24" s="144" t="s">
        <v>26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34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1561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36</v>
      </c>
      <c r="E30" s="35"/>
      <c r="F30" s="35"/>
      <c r="G30" s="35"/>
      <c r="H30" s="35"/>
      <c r="I30" s="141"/>
      <c r="J30" s="154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38</v>
      </c>
      <c r="G32" s="35"/>
      <c r="H32" s="35"/>
      <c r="I32" s="156" t="s">
        <v>37</v>
      </c>
      <c r="J32" s="155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40</v>
      </c>
      <c r="E33" s="139" t="s">
        <v>41</v>
      </c>
      <c r="F33" s="158">
        <f>ROUND((SUM(BE125:BE250)),  2)</f>
        <v>0</v>
      </c>
      <c r="G33" s="35"/>
      <c r="H33" s="35"/>
      <c r="I33" s="159">
        <v>0.20999999999999999</v>
      </c>
      <c r="J33" s="158">
        <f>ROUND(((SUM(BE125:BE250))*I33),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42</v>
      </c>
      <c r="F34" s="158">
        <f>ROUND((SUM(BF125:BF250)),  2)</f>
        <v>0</v>
      </c>
      <c r="G34" s="35"/>
      <c r="H34" s="35"/>
      <c r="I34" s="159">
        <v>0.14999999999999999</v>
      </c>
      <c r="J34" s="158">
        <f>ROUND(((SUM(BF125:BF250))*I34),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43</v>
      </c>
      <c r="F35" s="158">
        <f>ROUND((SUM(BG125:BG250)),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44</v>
      </c>
      <c r="F36" s="158">
        <f>ROUND((SUM(BH125:BH250)),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8">
        <f>ROUND((SUM(BI125:BI250)),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46</v>
      </c>
      <c r="E39" s="162"/>
      <c r="F39" s="162"/>
      <c r="G39" s="163" t="s">
        <v>47</v>
      </c>
      <c r="H39" s="164" t="s">
        <v>48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49</v>
      </c>
      <c r="E50" s="169"/>
      <c r="F50" s="169"/>
      <c r="G50" s="168" t="s">
        <v>50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51</v>
      </c>
      <c r="E61" s="172"/>
      <c r="F61" s="173" t="s">
        <v>52</v>
      </c>
      <c r="G61" s="171" t="s">
        <v>51</v>
      </c>
      <c r="H61" s="172"/>
      <c r="I61" s="174"/>
      <c r="J61" s="175" t="s">
        <v>52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53</v>
      </c>
      <c r="E65" s="176"/>
      <c r="F65" s="176"/>
      <c r="G65" s="168" t="s">
        <v>54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51</v>
      </c>
      <c r="E76" s="172"/>
      <c r="F76" s="173" t="s">
        <v>52</v>
      </c>
      <c r="G76" s="171" t="s">
        <v>51</v>
      </c>
      <c r="H76" s="172"/>
      <c r="I76" s="174"/>
      <c r="J76" s="175" t="s">
        <v>52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109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5.5" customHeight="1">
      <c r="A85" s="35"/>
      <c r="B85" s="36"/>
      <c r="C85" s="37"/>
      <c r="D85" s="37"/>
      <c r="E85" s="184" t="str">
        <f>E7</f>
        <v>Gymnázium Blansko - rekonstrukce, rozvodů teplé a studené vody, odpadů,topné soustavy a kotelny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27" customHeight="1">
      <c r="A87" s="35"/>
      <c r="B87" s="36"/>
      <c r="C87" s="37"/>
      <c r="D87" s="37"/>
      <c r="E87" s="73" t="str">
        <f>E9</f>
        <v xml:space="preserve">160519_M_UT-SO03 - Gymnázium Blansko - rekonstrukce rozvodů teplé a studené vody, odpadů, topné soustavy a kotelny 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Gymnázium Blansko, příspěvková organizace,Seifert </v>
      </c>
      <c r="G89" s="37"/>
      <c r="H89" s="37"/>
      <c r="I89" s="144" t="s">
        <v>22</v>
      </c>
      <c r="J89" s="76" t="str">
        <f>IF(J12="","",J12)</f>
        <v>24. 9. 2019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7.9" customHeight="1">
      <c r="A91" s="35"/>
      <c r="B91" s="36"/>
      <c r="C91" s="29" t="s">
        <v>24</v>
      </c>
      <c r="D91" s="37"/>
      <c r="E91" s="37"/>
      <c r="F91" s="24" t="str">
        <f>E15</f>
        <v xml:space="preserve">Gymnázium Blansko, příspěvková organizace,Seifert </v>
      </c>
      <c r="G91" s="37"/>
      <c r="H91" s="37"/>
      <c r="I91" s="144" t="s">
        <v>29</v>
      </c>
      <c r="J91" s="33" t="str">
        <f>E21</f>
        <v>V-PROJEKT Prostějov, v.o.s.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144" t="s">
        <v>32</v>
      </c>
      <c r="J92" s="33" t="str">
        <f>E24</f>
        <v>Jungmann Adam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110</v>
      </c>
      <c r="D94" s="186"/>
      <c r="E94" s="186"/>
      <c r="F94" s="186"/>
      <c r="G94" s="186"/>
      <c r="H94" s="186"/>
      <c r="I94" s="187"/>
      <c r="J94" s="188" t="s">
        <v>111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112</v>
      </c>
      <c r="D96" s="37"/>
      <c r="E96" s="37"/>
      <c r="F96" s="37"/>
      <c r="G96" s="37"/>
      <c r="H96" s="37"/>
      <c r="I96" s="141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113</v>
      </c>
    </row>
    <row r="97" s="9" customFormat="1" ht="24.96" customHeight="1">
      <c r="A97" s="9"/>
      <c r="B97" s="190"/>
      <c r="C97" s="191"/>
      <c r="D97" s="192" t="s">
        <v>114</v>
      </c>
      <c r="E97" s="193"/>
      <c r="F97" s="193"/>
      <c r="G97" s="193"/>
      <c r="H97" s="193"/>
      <c r="I97" s="194"/>
      <c r="J97" s="195">
        <f>J126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115</v>
      </c>
      <c r="E98" s="200"/>
      <c r="F98" s="200"/>
      <c r="G98" s="200"/>
      <c r="H98" s="200"/>
      <c r="I98" s="201"/>
      <c r="J98" s="202">
        <f>J127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116</v>
      </c>
      <c r="E99" s="200"/>
      <c r="F99" s="200"/>
      <c r="G99" s="200"/>
      <c r="H99" s="200"/>
      <c r="I99" s="201"/>
      <c r="J99" s="202">
        <f>J141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119</v>
      </c>
      <c r="E100" s="200"/>
      <c r="F100" s="200"/>
      <c r="G100" s="200"/>
      <c r="H100" s="200"/>
      <c r="I100" s="201"/>
      <c r="J100" s="202">
        <f>J173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505</v>
      </c>
      <c r="E101" s="200"/>
      <c r="F101" s="200"/>
      <c r="G101" s="200"/>
      <c r="H101" s="200"/>
      <c r="I101" s="201"/>
      <c r="J101" s="202">
        <f>J189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121</v>
      </c>
      <c r="E102" s="200"/>
      <c r="F102" s="200"/>
      <c r="G102" s="200"/>
      <c r="H102" s="200"/>
      <c r="I102" s="201"/>
      <c r="J102" s="202">
        <f>J201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98"/>
      <c r="D103" s="199" t="s">
        <v>506</v>
      </c>
      <c r="E103" s="200"/>
      <c r="F103" s="200"/>
      <c r="G103" s="200"/>
      <c r="H103" s="200"/>
      <c r="I103" s="201"/>
      <c r="J103" s="202">
        <f>J238</f>
        <v>0</v>
      </c>
      <c r="K103" s="198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98"/>
      <c r="D104" s="199" t="s">
        <v>507</v>
      </c>
      <c r="E104" s="200"/>
      <c r="F104" s="200"/>
      <c r="G104" s="200"/>
      <c r="H104" s="200"/>
      <c r="I104" s="201"/>
      <c r="J104" s="202">
        <f>J242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508</v>
      </c>
      <c r="E105" s="200"/>
      <c r="F105" s="200"/>
      <c r="G105" s="200"/>
      <c r="H105" s="200"/>
      <c r="I105" s="201"/>
      <c r="J105" s="202">
        <f>J246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14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180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183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125</v>
      </c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5.5" customHeight="1">
      <c r="A115" s="35"/>
      <c r="B115" s="36"/>
      <c r="C115" s="37"/>
      <c r="D115" s="37"/>
      <c r="E115" s="184" t="str">
        <f>E7</f>
        <v>Gymnázium Blansko - rekonstrukce, rozvodů teplé a studené vody, odpadů,topné soustavy a kotelny</v>
      </c>
      <c r="F115" s="29"/>
      <c r="G115" s="29"/>
      <c r="H115" s="29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106</v>
      </c>
      <c r="D116" s="37"/>
      <c r="E116" s="37"/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7" customHeight="1">
      <c r="A117" s="35"/>
      <c r="B117" s="36"/>
      <c r="C117" s="37"/>
      <c r="D117" s="37"/>
      <c r="E117" s="73" t="str">
        <f>E9</f>
        <v xml:space="preserve">160519_M_UT-SO03 - Gymnázium Blansko - rekonstrukce rozvodů teplé a studené vody, odpadů, topné soustavy a kotelny </v>
      </c>
      <c r="F117" s="37"/>
      <c r="G117" s="37"/>
      <c r="H117" s="37"/>
      <c r="I117" s="14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14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 xml:space="preserve">Gymnázium Blansko, příspěvková organizace,Seifert </v>
      </c>
      <c r="G119" s="37"/>
      <c r="H119" s="37"/>
      <c r="I119" s="144" t="s">
        <v>22</v>
      </c>
      <c r="J119" s="76" t="str">
        <f>IF(J12="","",J12)</f>
        <v>24. 9. 2019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14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27.9" customHeight="1">
      <c r="A121" s="35"/>
      <c r="B121" s="36"/>
      <c r="C121" s="29" t="s">
        <v>24</v>
      </c>
      <c r="D121" s="37"/>
      <c r="E121" s="37"/>
      <c r="F121" s="24" t="str">
        <f>E15</f>
        <v xml:space="preserve">Gymnázium Blansko, příspěvková organizace,Seifert </v>
      </c>
      <c r="G121" s="37"/>
      <c r="H121" s="37"/>
      <c r="I121" s="144" t="s">
        <v>29</v>
      </c>
      <c r="J121" s="33" t="str">
        <f>E21</f>
        <v>V-PROJEKT Prostějov, v.o.s.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27</v>
      </c>
      <c r="D122" s="37"/>
      <c r="E122" s="37"/>
      <c r="F122" s="24" t="str">
        <f>IF(E18="","",E18)</f>
        <v>Vyplň údaj</v>
      </c>
      <c r="G122" s="37"/>
      <c r="H122" s="37"/>
      <c r="I122" s="144" t="s">
        <v>32</v>
      </c>
      <c r="J122" s="33" t="str">
        <f>E24</f>
        <v>Jungmann Adam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141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204"/>
      <c r="B124" s="205"/>
      <c r="C124" s="206" t="s">
        <v>126</v>
      </c>
      <c r="D124" s="207" t="s">
        <v>61</v>
      </c>
      <c r="E124" s="207" t="s">
        <v>57</v>
      </c>
      <c r="F124" s="207" t="s">
        <v>58</v>
      </c>
      <c r="G124" s="207" t="s">
        <v>127</v>
      </c>
      <c r="H124" s="207" t="s">
        <v>128</v>
      </c>
      <c r="I124" s="208" t="s">
        <v>129</v>
      </c>
      <c r="J124" s="207" t="s">
        <v>111</v>
      </c>
      <c r="K124" s="209" t="s">
        <v>130</v>
      </c>
      <c r="L124" s="210"/>
      <c r="M124" s="97" t="s">
        <v>1</v>
      </c>
      <c r="N124" s="98" t="s">
        <v>40</v>
      </c>
      <c r="O124" s="98" t="s">
        <v>131</v>
      </c>
      <c r="P124" s="98" t="s">
        <v>132</v>
      </c>
      <c r="Q124" s="98" t="s">
        <v>133</v>
      </c>
      <c r="R124" s="98" t="s">
        <v>134</v>
      </c>
      <c r="S124" s="98" t="s">
        <v>135</v>
      </c>
      <c r="T124" s="99" t="s">
        <v>136</v>
      </c>
      <c r="U124" s="204"/>
      <c r="V124" s="204"/>
      <c r="W124" s="204"/>
      <c r="X124" s="204"/>
      <c r="Y124" s="204"/>
      <c r="Z124" s="204"/>
      <c r="AA124" s="204"/>
      <c r="AB124" s="204"/>
      <c r="AC124" s="204"/>
      <c r="AD124" s="204"/>
      <c r="AE124" s="204"/>
    </row>
    <row r="125" s="2" customFormat="1" ht="22.8" customHeight="1">
      <c r="A125" s="35"/>
      <c r="B125" s="36"/>
      <c r="C125" s="104" t="s">
        <v>137</v>
      </c>
      <c r="D125" s="37"/>
      <c r="E125" s="37"/>
      <c r="F125" s="37"/>
      <c r="G125" s="37"/>
      <c r="H125" s="37"/>
      <c r="I125" s="141"/>
      <c r="J125" s="211">
        <f>BK125</f>
        <v>0</v>
      </c>
      <c r="K125" s="37"/>
      <c r="L125" s="41"/>
      <c r="M125" s="100"/>
      <c r="N125" s="212"/>
      <c r="O125" s="101"/>
      <c r="P125" s="213">
        <f>P126</f>
        <v>0</v>
      </c>
      <c r="Q125" s="101"/>
      <c r="R125" s="213">
        <f>R126</f>
        <v>0.44536099999999995</v>
      </c>
      <c r="S125" s="101"/>
      <c r="T125" s="214">
        <f>T126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75</v>
      </c>
      <c r="AU125" s="14" t="s">
        <v>113</v>
      </c>
      <c r="BK125" s="215">
        <f>BK126</f>
        <v>0</v>
      </c>
    </row>
    <row r="126" s="12" customFormat="1" ht="25.92" customHeight="1">
      <c r="A126" s="12"/>
      <c r="B126" s="216"/>
      <c r="C126" s="217"/>
      <c r="D126" s="218" t="s">
        <v>75</v>
      </c>
      <c r="E126" s="219" t="s">
        <v>138</v>
      </c>
      <c r="F126" s="219" t="s">
        <v>138</v>
      </c>
      <c r="G126" s="217"/>
      <c r="H126" s="217"/>
      <c r="I126" s="220"/>
      <c r="J126" s="221">
        <f>BK126</f>
        <v>0</v>
      </c>
      <c r="K126" s="217"/>
      <c r="L126" s="222"/>
      <c r="M126" s="223"/>
      <c r="N126" s="224"/>
      <c r="O126" s="224"/>
      <c r="P126" s="225">
        <f>P127+P141+P173+P189+P201+P238+P242+P246</f>
        <v>0</v>
      </c>
      <c r="Q126" s="224"/>
      <c r="R126" s="225">
        <f>R127+R141+R173+R189+R201+R238+R242+R246</f>
        <v>0.44536099999999995</v>
      </c>
      <c r="S126" s="224"/>
      <c r="T126" s="226">
        <f>T127+T141+T173+T189+T201+T238+T242+T246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7" t="s">
        <v>86</v>
      </c>
      <c r="AT126" s="228" t="s">
        <v>75</v>
      </c>
      <c r="AU126" s="228" t="s">
        <v>76</v>
      </c>
      <c r="AY126" s="227" t="s">
        <v>139</v>
      </c>
      <c r="BK126" s="229">
        <f>BK127+BK141+BK173+BK189+BK201+BK238+BK242+BK246</f>
        <v>0</v>
      </c>
    </row>
    <row r="127" s="12" customFormat="1" ht="22.8" customHeight="1">
      <c r="A127" s="12"/>
      <c r="B127" s="216"/>
      <c r="C127" s="217"/>
      <c r="D127" s="218" t="s">
        <v>75</v>
      </c>
      <c r="E127" s="230" t="s">
        <v>140</v>
      </c>
      <c r="F127" s="230" t="s">
        <v>141</v>
      </c>
      <c r="G127" s="217"/>
      <c r="H127" s="217"/>
      <c r="I127" s="220"/>
      <c r="J127" s="231">
        <f>BK127</f>
        <v>0</v>
      </c>
      <c r="K127" s="217"/>
      <c r="L127" s="222"/>
      <c r="M127" s="223"/>
      <c r="N127" s="224"/>
      <c r="O127" s="224"/>
      <c r="P127" s="225">
        <f>SUM(P128:P140)</f>
        <v>0</v>
      </c>
      <c r="Q127" s="224"/>
      <c r="R127" s="225">
        <f>SUM(R128:R140)</f>
        <v>0.020579999999999998</v>
      </c>
      <c r="S127" s="224"/>
      <c r="T127" s="226">
        <f>SUM(T128:T140)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7" t="s">
        <v>86</v>
      </c>
      <c r="AT127" s="228" t="s">
        <v>75</v>
      </c>
      <c r="AU127" s="228" t="s">
        <v>84</v>
      </c>
      <c r="AY127" s="227" t="s">
        <v>139</v>
      </c>
      <c r="BK127" s="229">
        <f>SUM(BK128:BK140)</f>
        <v>0</v>
      </c>
    </row>
    <row r="128" s="2" customFormat="1" ht="24" customHeight="1">
      <c r="A128" s="35"/>
      <c r="B128" s="36"/>
      <c r="C128" s="257" t="s">
        <v>820</v>
      </c>
      <c r="D128" s="257" t="s">
        <v>512</v>
      </c>
      <c r="E128" s="258" t="s">
        <v>1562</v>
      </c>
      <c r="F128" s="259" t="s">
        <v>1563</v>
      </c>
      <c r="G128" s="260" t="s">
        <v>145</v>
      </c>
      <c r="H128" s="261">
        <v>2</v>
      </c>
      <c r="I128" s="262"/>
      <c r="J128" s="263">
        <f>ROUND(I128*H128,2)</f>
        <v>0</v>
      </c>
      <c r="K128" s="259" t="s">
        <v>146</v>
      </c>
      <c r="L128" s="264"/>
      <c r="M128" s="265" t="s">
        <v>1</v>
      </c>
      <c r="N128" s="266" t="s">
        <v>41</v>
      </c>
      <c r="O128" s="88"/>
      <c r="P128" s="241">
        <f>O128*H128</f>
        <v>0</v>
      </c>
      <c r="Q128" s="241">
        <v>0.00025000000000000001</v>
      </c>
      <c r="R128" s="241">
        <f>Q128*H128</f>
        <v>0.00050000000000000001</v>
      </c>
      <c r="S128" s="241">
        <v>0</v>
      </c>
      <c r="T128" s="24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3" t="s">
        <v>281</v>
      </c>
      <c r="AT128" s="243" t="s">
        <v>512</v>
      </c>
      <c r="AU128" s="243" t="s">
        <v>86</v>
      </c>
      <c r="AY128" s="14" t="s">
        <v>139</v>
      </c>
      <c r="BE128" s="244">
        <f>IF(N128="základní",J128,0)</f>
        <v>0</v>
      </c>
      <c r="BF128" s="244">
        <f>IF(N128="snížená",J128,0)</f>
        <v>0</v>
      </c>
      <c r="BG128" s="244">
        <f>IF(N128="zákl. přenesená",J128,0)</f>
        <v>0</v>
      </c>
      <c r="BH128" s="244">
        <f>IF(N128="sníž. přenesená",J128,0)</f>
        <v>0</v>
      </c>
      <c r="BI128" s="244">
        <f>IF(N128="nulová",J128,0)</f>
        <v>0</v>
      </c>
      <c r="BJ128" s="14" t="s">
        <v>84</v>
      </c>
      <c r="BK128" s="244">
        <f>ROUND(I128*H128,2)</f>
        <v>0</v>
      </c>
      <c r="BL128" s="14" t="s">
        <v>147</v>
      </c>
      <c r="BM128" s="243" t="s">
        <v>1564</v>
      </c>
    </row>
    <row r="129" s="2" customFormat="1" ht="24" customHeight="1">
      <c r="A129" s="35"/>
      <c r="B129" s="36"/>
      <c r="C129" s="257" t="s">
        <v>815</v>
      </c>
      <c r="D129" s="257" t="s">
        <v>512</v>
      </c>
      <c r="E129" s="258" t="s">
        <v>526</v>
      </c>
      <c r="F129" s="259" t="s">
        <v>527</v>
      </c>
      <c r="G129" s="260" t="s">
        <v>145</v>
      </c>
      <c r="H129" s="261">
        <v>1</v>
      </c>
      <c r="I129" s="262"/>
      <c r="J129" s="263">
        <f>ROUND(I129*H129,2)</f>
        <v>0</v>
      </c>
      <c r="K129" s="259" t="s">
        <v>146</v>
      </c>
      <c r="L129" s="264"/>
      <c r="M129" s="265" t="s">
        <v>1</v>
      </c>
      <c r="N129" s="266" t="s">
        <v>41</v>
      </c>
      <c r="O129" s="88"/>
      <c r="P129" s="241">
        <f>O129*H129</f>
        <v>0</v>
      </c>
      <c r="Q129" s="241">
        <v>0.00029</v>
      </c>
      <c r="R129" s="241">
        <f>Q129*H129</f>
        <v>0.00029</v>
      </c>
      <c r="S129" s="241">
        <v>0</v>
      </c>
      <c r="T129" s="24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3" t="s">
        <v>281</v>
      </c>
      <c r="AT129" s="243" t="s">
        <v>512</v>
      </c>
      <c r="AU129" s="243" t="s">
        <v>86</v>
      </c>
      <c r="AY129" s="14" t="s">
        <v>139</v>
      </c>
      <c r="BE129" s="244">
        <f>IF(N129="základní",J129,0)</f>
        <v>0</v>
      </c>
      <c r="BF129" s="244">
        <f>IF(N129="snížená",J129,0)</f>
        <v>0</v>
      </c>
      <c r="BG129" s="244">
        <f>IF(N129="zákl. přenesená",J129,0)</f>
        <v>0</v>
      </c>
      <c r="BH129" s="244">
        <f>IF(N129="sníž. přenesená",J129,0)</f>
        <v>0</v>
      </c>
      <c r="BI129" s="244">
        <f>IF(N129="nulová",J129,0)</f>
        <v>0</v>
      </c>
      <c r="BJ129" s="14" t="s">
        <v>84</v>
      </c>
      <c r="BK129" s="244">
        <f>ROUND(I129*H129,2)</f>
        <v>0</v>
      </c>
      <c r="BL129" s="14" t="s">
        <v>147</v>
      </c>
      <c r="BM129" s="243" t="s">
        <v>1565</v>
      </c>
    </row>
    <row r="130" s="2" customFormat="1" ht="24" customHeight="1">
      <c r="A130" s="35"/>
      <c r="B130" s="36"/>
      <c r="C130" s="257" t="s">
        <v>1472</v>
      </c>
      <c r="D130" s="257" t="s">
        <v>512</v>
      </c>
      <c r="E130" s="258" t="s">
        <v>530</v>
      </c>
      <c r="F130" s="259" t="s">
        <v>531</v>
      </c>
      <c r="G130" s="260" t="s">
        <v>145</v>
      </c>
      <c r="H130" s="261">
        <v>8</v>
      </c>
      <c r="I130" s="262"/>
      <c r="J130" s="263">
        <f>ROUND(I130*H130,2)</f>
        <v>0</v>
      </c>
      <c r="K130" s="259" t="s">
        <v>146</v>
      </c>
      <c r="L130" s="264"/>
      <c r="M130" s="265" t="s">
        <v>1</v>
      </c>
      <c r="N130" s="266" t="s">
        <v>41</v>
      </c>
      <c r="O130" s="88"/>
      <c r="P130" s="241">
        <f>O130*H130</f>
        <v>0</v>
      </c>
      <c r="Q130" s="241">
        <v>0.00036999999999999999</v>
      </c>
      <c r="R130" s="241">
        <f>Q130*H130</f>
        <v>0.00296</v>
      </c>
      <c r="S130" s="241">
        <v>0</v>
      </c>
      <c r="T130" s="24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3" t="s">
        <v>281</v>
      </c>
      <c r="AT130" s="243" t="s">
        <v>512</v>
      </c>
      <c r="AU130" s="243" t="s">
        <v>86</v>
      </c>
      <c r="AY130" s="14" t="s">
        <v>139</v>
      </c>
      <c r="BE130" s="244">
        <f>IF(N130="základní",J130,0)</f>
        <v>0</v>
      </c>
      <c r="BF130" s="244">
        <f>IF(N130="snížená",J130,0)</f>
        <v>0</v>
      </c>
      <c r="BG130" s="244">
        <f>IF(N130="zákl. přenesená",J130,0)</f>
        <v>0</v>
      </c>
      <c r="BH130" s="244">
        <f>IF(N130="sníž. přenesená",J130,0)</f>
        <v>0</v>
      </c>
      <c r="BI130" s="244">
        <f>IF(N130="nulová",J130,0)</f>
        <v>0</v>
      </c>
      <c r="BJ130" s="14" t="s">
        <v>84</v>
      </c>
      <c r="BK130" s="244">
        <f>ROUND(I130*H130,2)</f>
        <v>0</v>
      </c>
      <c r="BL130" s="14" t="s">
        <v>147</v>
      </c>
      <c r="BM130" s="243" t="s">
        <v>1566</v>
      </c>
    </row>
    <row r="131" s="2" customFormat="1" ht="24" customHeight="1">
      <c r="A131" s="35"/>
      <c r="B131" s="36"/>
      <c r="C131" s="257" t="s">
        <v>1514</v>
      </c>
      <c r="D131" s="257" t="s">
        <v>512</v>
      </c>
      <c r="E131" s="258" t="s">
        <v>534</v>
      </c>
      <c r="F131" s="259" t="s">
        <v>535</v>
      </c>
      <c r="G131" s="260" t="s">
        <v>145</v>
      </c>
      <c r="H131" s="261">
        <v>12</v>
      </c>
      <c r="I131" s="262"/>
      <c r="J131" s="263">
        <f>ROUND(I131*H131,2)</f>
        <v>0</v>
      </c>
      <c r="K131" s="259" t="s">
        <v>146</v>
      </c>
      <c r="L131" s="264"/>
      <c r="M131" s="265" t="s">
        <v>1</v>
      </c>
      <c r="N131" s="266" t="s">
        <v>41</v>
      </c>
      <c r="O131" s="88"/>
      <c r="P131" s="241">
        <f>O131*H131</f>
        <v>0</v>
      </c>
      <c r="Q131" s="241">
        <v>0.00077999999999999999</v>
      </c>
      <c r="R131" s="241">
        <f>Q131*H131</f>
        <v>0.0093600000000000003</v>
      </c>
      <c r="S131" s="241">
        <v>0</v>
      </c>
      <c r="T131" s="24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3" t="s">
        <v>281</v>
      </c>
      <c r="AT131" s="243" t="s">
        <v>512</v>
      </c>
      <c r="AU131" s="243" t="s">
        <v>86</v>
      </c>
      <c r="AY131" s="14" t="s">
        <v>139</v>
      </c>
      <c r="BE131" s="244">
        <f>IF(N131="základní",J131,0)</f>
        <v>0</v>
      </c>
      <c r="BF131" s="244">
        <f>IF(N131="snížená",J131,0)</f>
        <v>0</v>
      </c>
      <c r="BG131" s="244">
        <f>IF(N131="zákl. přenesená",J131,0)</f>
        <v>0</v>
      </c>
      <c r="BH131" s="244">
        <f>IF(N131="sníž. přenesená",J131,0)</f>
        <v>0</v>
      </c>
      <c r="BI131" s="244">
        <f>IF(N131="nulová",J131,0)</f>
        <v>0</v>
      </c>
      <c r="BJ131" s="14" t="s">
        <v>84</v>
      </c>
      <c r="BK131" s="244">
        <f>ROUND(I131*H131,2)</f>
        <v>0</v>
      </c>
      <c r="BL131" s="14" t="s">
        <v>147</v>
      </c>
      <c r="BM131" s="243" t="s">
        <v>1567</v>
      </c>
    </row>
    <row r="132" s="2" customFormat="1" ht="24" customHeight="1">
      <c r="A132" s="35"/>
      <c r="B132" s="36"/>
      <c r="C132" s="257" t="s">
        <v>811</v>
      </c>
      <c r="D132" s="257" t="s">
        <v>512</v>
      </c>
      <c r="E132" s="258" t="s">
        <v>1337</v>
      </c>
      <c r="F132" s="259" t="s">
        <v>1338</v>
      </c>
      <c r="G132" s="260" t="s">
        <v>145</v>
      </c>
      <c r="H132" s="261">
        <v>4</v>
      </c>
      <c r="I132" s="262"/>
      <c r="J132" s="263">
        <f>ROUND(I132*H132,2)</f>
        <v>0</v>
      </c>
      <c r="K132" s="259" t="s">
        <v>146</v>
      </c>
      <c r="L132" s="264"/>
      <c r="M132" s="265" t="s">
        <v>1</v>
      </c>
      <c r="N132" s="266" t="s">
        <v>41</v>
      </c>
      <c r="O132" s="88"/>
      <c r="P132" s="241">
        <f>O132*H132</f>
        <v>0</v>
      </c>
      <c r="Q132" s="241">
        <v>0.0011800000000000001</v>
      </c>
      <c r="R132" s="241">
        <f>Q132*H132</f>
        <v>0.0047200000000000002</v>
      </c>
      <c r="S132" s="241">
        <v>0</v>
      </c>
      <c r="T132" s="24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3" t="s">
        <v>281</v>
      </c>
      <c r="AT132" s="243" t="s">
        <v>512</v>
      </c>
      <c r="AU132" s="243" t="s">
        <v>86</v>
      </c>
      <c r="AY132" s="14" t="s">
        <v>139</v>
      </c>
      <c r="BE132" s="244">
        <f>IF(N132="základní",J132,0)</f>
        <v>0</v>
      </c>
      <c r="BF132" s="244">
        <f>IF(N132="snížená",J132,0)</f>
        <v>0</v>
      </c>
      <c r="BG132" s="244">
        <f>IF(N132="zákl. přenesená",J132,0)</f>
        <v>0</v>
      </c>
      <c r="BH132" s="244">
        <f>IF(N132="sníž. přenesená",J132,0)</f>
        <v>0</v>
      </c>
      <c r="BI132" s="244">
        <f>IF(N132="nulová",J132,0)</f>
        <v>0</v>
      </c>
      <c r="BJ132" s="14" t="s">
        <v>84</v>
      </c>
      <c r="BK132" s="244">
        <f>ROUND(I132*H132,2)</f>
        <v>0</v>
      </c>
      <c r="BL132" s="14" t="s">
        <v>147</v>
      </c>
      <c r="BM132" s="243" t="s">
        <v>1568</v>
      </c>
    </row>
    <row r="133" s="2" customFormat="1" ht="16.5" customHeight="1">
      <c r="A133" s="35"/>
      <c r="B133" s="36"/>
      <c r="C133" s="257" t="s">
        <v>692</v>
      </c>
      <c r="D133" s="257" t="s">
        <v>512</v>
      </c>
      <c r="E133" s="258" t="s">
        <v>1355</v>
      </c>
      <c r="F133" s="259" t="s">
        <v>1356</v>
      </c>
      <c r="G133" s="260" t="s">
        <v>145</v>
      </c>
      <c r="H133" s="261">
        <v>10</v>
      </c>
      <c r="I133" s="262"/>
      <c r="J133" s="263">
        <f>ROUND(I133*H133,2)</f>
        <v>0</v>
      </c>
      <c r="K133" s="259" t="s">
        <v>1</v>
      </c>
      <c r="L133" s="264"/>
      <c r="M133" s="265" t="s">
        <v>1</v>
      </c>
      <c r="N133" s="266" t="s">
        <v>41</v>
      </c>
      <c r="O133" s="88"/>
      <c r="P133" s="241">
        <f>O133*H133</f>
        <v>0</v>
      </c>
      <c r="Q133" s="241">
        <v>0</v>
      </c>
      <c r="R133" s="241">
        <f>Q133*H133</f>
        <v>0</v>
      </c>
      <c r="S133" s="241">
        <v>0</v>
      </c>
      <c r="T133" s="24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3" t="s">
        <v>281</v>
      </c>
      <c r="AT133" s="243" t="s">
        <v>512</v>
      </c>
      <c r="AU133" s="243" t="s">
        <v>86</v>
      </c>
      <c r="AY133" s="14" t="s">
        <v>139</v>
      </c>
      <c r="BE133" s="244">
        <f>IF(N133="základní",J133,0)</f>
        <v>0</v>
      </c>
      <c r="BF133" s="244">
        <f>IF(N133="snížená",J133,0)</f>
        <v>0</v>
      </c>
      <c r="BG133" s="244">
        <f>IF(N133="zákl. přenesená",J133,0)</f>
        <v>0</v>
      </c>
      <c r="BH133" s="244">
        <f>IF(N133="sníž. přenesená",J133,0)</f>
        <v>0</v>
      </c>
      <c r="BI133" s="244">
        <f>IF(N133="nulová",J133,0)</f>
        <v>0</v>
      </c>
      <c r="BJ133" s="14" t="s">
        <v>84</v>
      </c>
      <c r="BK133" s="244">
        <f>ROUND(I133*H133,2)</f>
        <v>0</v>
      </c>
      <c r="BL133" s="14" t="s">
        <v>147</v>
      </c>
      <c r="BM133" s="243" t="s">
        <v>1569</v>
      </c>
    </row>
    <row r="134" s="2" customFormat="1" ht="16.5" customHeight="1">
      <c r="A134" s="35"/>
      <c r="B134" s="36"/>
      <c r="C134" s="257" t="s">
        <v>688</v>
      </c>
      <c r="D134" s="257" t="s">
        <v>512</v>
      </c>
      <c r="E134" s="258" t="s">
        <v>1351</v>
      </c>
      <c r="F134" s="259" t="s">
        <v>1352</v>
      </c>
      <c r="G134" s="260" t="s">
        <v>145</v>
      </c>
      <c r="H134" s="261">
        <v>8</v>
      </c>
      <c r="I134" s="262"/>
      <c r="J134" s="263">
        <f>ROUND(I134*H134,2)</f>
        <v>0</v>
      </c>
      <c r="K134" s="259" t="s">
        <v>1</v>
      </c>
      <c r="L134" s="264"/>
      <c r="M134" s="265" t="s">
        <v>1</v>
      </c>
      <c r="N134" s="266" t="s">
        <v>41</v>
      </c>
      <c r="O134" s="88"/>
      <c r="P134" s="241">
        <f>O134*H134</f>
        <v>0</v>
      </c>
      <c r="Q134" s="241">
        <v>0</v>
      </c>
      <c r="R134" s="241">
        <f>Q134*H134</f>
        <v>0</v>
      </c>
      <c r="S134" s="241">
        <v>0</v>
      </c>
      <c r="T134" s="24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3" t="s">
        <v>281</v>
      </c>
      <c r="AT134" s="243" t="s">
        <v>512</v>
      </c>
      <c r="AU134" s="243" t="s">
        <v>86</v>
      </c>
      <c r="AY134" s="14" t="s">
        <v>139</v>
      </c>
      <c r="BE134" s="244">
        <f>IF(N134="základní",J134,0)</f>
        <v>0</v>
      </c>
      <c r="BF134" s="244">
        <f>IF(N134="snížená",J134,0)</f>
        <v>0</v>
      </c>
      <c r="BG134" s="244">
        <f>IF(N134="zákl. přenesená",J134,0)</f>
        <v>0</v>
      </c>
      <c r="BH134" s="244">
        <f>IF(N134="sníž. přenesená",J134,0)</f>
        <v>0</v>
      </c>
      <c r="BI134" s="244">
        <f>IF(N134="nulová",J134,0)</f>
        <v>0</v>
      </c>
      <c r="BJ134" s="14" t="s">
        <v>84</v>
      </c>
      <c r="BK134" s="244">
        <f>ROUND(I134*H134,2)</f>
        <v>0</v>
      </c>
      <c r="BL134" s="14" t="s">
        <v>147</v>
      </c>
      <c r="BM134" s="243" t="s">
        <v>1570</v>
      </c>
    </row>
    <row r="135" s="2" customFormat="1" ht="16.5" customHeight="1">
      <c r="A135" s="35"/>
      <c r="B135" s="36"/>
      <c r="C135" s="257" t="s">
        <v>683</v>
      </c>
      <c r="D135" s="257" t="s">
        <v>512</v>
      </c>
      <c r="E135" s="258" t="s">
        <v>1347</v>
      </c>
      <c r="F135" s="259" t="s">
        <v>1348</v>
      </c>
      <c r="G135" s="260" t="s">
        <v>145</v>
      </c>
      <c r="H135" s="261">
        <v>10</v>
      </c>
      <c r="I135" s="262"/>
      <c r="J135" s="263">
        <f>ROUND(I135*H135,2)</f>
        <v>0</v>
      </c>
      <c r="K135" s="259" t="s">
        <v>1</v>
      </c>
      <c r="L135" s="264"/>
      <c r="M135" s="265" t="s">
        <v>1</v>
      </c>
      <c r="N135" s="266" t="s">
        <v>41</v>
      </c>
      <c r="O135" s="88"/>
      <c r="P135" s="241">
        <f>O135*H135</f>
        <v>0</v>
      </c>
      <c r="Q135" s="241">
        <v>0</v>
      </c>
      <c r="R135" s="241">
        <f>Q135*H135</f>
        <v>0</v>
      </c>
      <c r="S135" s="241">
        <v>0</v>
      </c>
      <c r="T135" s="24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3" t="s">
        <v>281</v>
      </c>
      <c r="AT135" s="243" t="s">
        <v>512</v>
      </c>
      <c r="AU135" s="243" t="s">
        <v>86</v>
      </c>
      <c r="AY135" s="14" t="s">
        <v>139</v>
      </c>
      <c r="BE135" s="244">
        <f>IF(N135="základní",J135,0)</f>
        <v>0</v>
      </c>
      <c r="BF135" s="244">
        <f>IF(N135="snížená",J135,0)</f>
        <v>0</v>
      </c>
      <c r="BG135" s="244">
        <f>IF(N135="zákl. přenesená",J135,0)</f>
        <v>0</v>
      </c>
      <c r="BH135" s="244">
        <f>IF(N135="sníž. přenesená",J135,0)</f>
        <v>0</v>
      </c>
      <c r="BI135" s="244">
        <f>IF(N135="nulová",J135,0)</f>
        <v>0</v>
      </c>
      <c r="BJ135" s="14" t="s">
        <v>84</v>
      </c>
      <c r="BK135" s="244">
        <f>ROUND(I135*H135,2)</f>
        <v>0</v>
      </c>
      <c r="BL135" s="14" t="s">
        <v>147</v>
      </c>
      <c r="BM135" s="243" t="s">
        <v>1571</v>
      </c>
    </row>
    <row r="136" s="2" customFormat="1" ht="16.5" customHeight="1">
      <c r="A136" s="35"/>
      <c r="B136" s="36"/>
      <c r="C136" s="257" t="s">
        <v>679</v>
      </c>
      <c r="D136" s="257" t="s">
        <v>512</v>
      </c>
      <c r="E136" s="258" t="s">
        <v>1343</v>
      </c>
      <c r="F136" s="259" t="s">
        <v>1344</v>
      </c>
      <c r="G136" s="260" t="s">
        <v>145</v>
      </c>
      <c r="H136" s="261">
        <v>6</v>
      </c>
      <c r="I136" s="262"/>
      <c r="J136" s="263">
        <f>ROUND(I136*H136,2)</f>
        <v>0</v>
      </c>
      <c r="K136" s="259" t="s">
        <v>1</v>
      </c>
      <c r="L136" s="264"/>
      <c r="M136" s="265" t="s">
        <v>1</v>
      </c>
      <c r="N136" s="266" t="s">
        <v>41</v>
      </c>
      <c r="O136" s="88"/>
      <c r="P136" s="241">
        <f>O136*H136</f>
        <v>0</v>
      </c>
      <c r="Q136" s="241">
        <v>0</v>
      </c>
      <c r="R136" s="241">
        <f>Q136*H136</f>
        <v>0</v>
      </c>
      <c r="S136" s="241">
        <v>0</v>
      </c>
      <c r="T136" s="24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3" t="s">
        <v>281</v>
      </c>
      <c r="AT136" s="243" t="s">
        <v>512</v>
      </c>
      <c r="AU136" s="243" t="s">
        <v>86</v>
      </c>
      <c r="AY136" s="14" t="s">
        <v>139</v>
      </c>
      <c r="BE136" s="244">
        <f>IF(N136="základní",J136,0)</f>
        <v>0</v>
      </c>
      <c r="BF136" s="244">
        <f>IF(N136="snížená",J136,0)</f>
        <v>0</v>
      </c>
      <c r="BG136" s="244">
        <f>IF(N136="zákl. přenesená",J136,0)</f>
        <v>0</v>
      </c>
      <c r="BH136" s="244">
        <f>IF(N136="sníž. přenesená",J136,0)</f>
        <v>0</v>
      </c>
      <c r="BI136" s="244">
        <f>IF(N136="nulová",J136,0)</f>
        <v>0</v>
      </c>
      <c r="BJ136" s="14" t="s">
        <v>84</v>
      </c>
      <c r="BK136" s="244">
        <f>ROUND(I136*H136,2)</f>
        <v>0</v>
      </c>
      <c r="BL136" s="14" t="s">
        <v>147</v>
      </c>
      <c r="BM136" s="243" t="s">
        <v>1572</v>
      </c>
    </row>
    <row r="137" s="2" customFormat="1" ht="24" customHeight="1">
      <c r="A137" s="35"/>
      <c r="B137" s="36"/>
      <c r="C137" s="232" t="s">
        <v>159</v>
      </c>
      <c r="D137" s="232" t="s">
        <v>142</v>
      </c>
      <c r="E137" s="233" t="s">
        <v>553</v>
      </c>
      <c r="F137" s="234" t="s">
        <v>554</v>
      </c>
      <c r="G137" s="235" t="s">
        <v>145</v>
      </c>
      <c r="H137" s="236">
        <v>23</v>
      </c>
      <c r="I137" s="237"/>
      <c r="J137" s="238">
        <f>ROUND(I137*H137,2)</f>
        <v>0</v>
      </c>
      <c r="K137" s="234" t="s">
        <v>146</v>
      </c>
      <c r="L137" s="41"/>
      <c r="M137" s="239" t="s">
        <v>1</v>
      </c>
      <c r="N137" s="240" t="s">
        <v>41</v>
      </c>
      <c r="O137" s="88"/>
      <c r="P137" s="241">
        <f>O137*H137</f>
        <v>0</v>
      </c>
      <c r="Q137" s="241">
        <v>9.0000000000000006E-05</v>
      </c>
      <c r="R137" s="241">
        <f>Q137*H137</f>
        <v>0.0020700000000000002</v>
      </c>
      <c r="S137" s="241">
        <v>0</v>
      </c>
      <c r="T137" s="24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3" t="s">
        <v>147</v>
      </c>
      <c r="AT137" s="243" t="s">
        <v>142</v>
      </c>
      <c r="AU137" s="243" t="s">
        <v>86</v>
      </c>
      <c r="AY137" s="14" t="s">
        <v>139</v>
      </c>
      <c r="BE137" s="244">
        <f>IF(N137="základní",J137,0)</f>
        <v>0</v>
      </c>
      <c r="BF137" s="244">
        <f>IF(N137="snížená",J137,0)</f>
        <v>0</v>
      </c>
      <c r="BG137" s="244">
        <f>IF(N137="zákl. přenesená",J137,0)</f>
        <v>0</v>
      </c>
      <c r="BH137" s="244">
        <f>IF(N137="sníž. přenesená",J137,0)</f>
        <v>0</v>
      </c>
      <c r="BI137" s="244">
        <f>IF(N137="nulová",J137,0)</f>
        <v>0</v>
      </c>
      <c r="BJ137" s="14" t="s">
        <v>84</v>
      </c>
      <c r="BK137" s="244">
        <f>ROUND(I137*H137,2)</f>
        <v>0</v>
      </c>
      <c r="BL137" s="14" t="s">
        <v>147</v>
      </c>
      <c r="BM137" s="243" t="s">
        <v>1573</v>
      </c>
    </row>
    <row r="138" s="2" customFormat="1" ht="24" customHeight="1">
      <c r="A138" s="35"/>
      <c r="B138" s="36"/>
      <c r="C138" s="232" t="s">
        <v>356</v>
      </c>
      <c r="D138" s="232" t="s">
        <v>142</v>
      </c>
      <c r="E138" s="233" t="s">
        <v>556</v>
      </c>
      <c r="F138" s="234" t="s">
        <v>557</v>
      </c>
      <c r="G138" s="235" t="s">
        <v>145</v>
      </c>
      <c r="H138" s="236">
        <v>4</v>
      </c>
      <c r="I138" s="237"/>
      <c r="J138" s="238">
        <f>ROUND(I138*H138,2)</f>
        <v>0</v>
      </c>
      <c r="K138" s="234" t="s">
        <v>146</v>
      </c>
      <c r="L138" s="41"/>
      <c r="M138" s="239" t="s">
        <v>1</v>
      </c>
      <c r="N138" s="240" t="s">
        <v>41</v>
      </c>
      <c r="O138" s="88"/>
      <c r="P138" s="241">
        <f>O138*H138</f>
        <v>0</v>
      </c>
      <c r="Q138" s="241">
        <v>0.00017000000000000001</v>
      </c>
      <c r="R138" s="241">
        <f>Q138*H138</f>
        <v>0.00068000000000000005</v>
      </c>
      <c r="S138" s="241">
        <v>0</v>
      </c>
      <c r="T138" s="24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3" t="s">
        <v>147</v>
      </c>
      <c r="AT138" s="243" t="s">
        <v>142</v>
      </c>
      <c r="AU138" s="243" t="s">
        <v>86</v>
      </c>
      <c r="AY138" s="14" t="s">
        <v>139</v>
      </c>
      <c r="BE138" s="244">
        <f>IF(N138="základní",J138,0)</f>
        <v>0</v>
      </c>
      <c r="BF138" s="244">
        <f>IF(N138="snížená",J138,0)</f>
        <v>0</v>
      </c>
      <c r="BG138" s="244">
        <f>IF(N138="zákl. přenesená",J138,0)</f>
        <v>0</v>
      </c>
      <c r="BH138" s="244">
        <f>IF(N138="sníž. přenesená",J138,0)</f>
        <v>0</v>
      </c>
      <c r="BI138" s="244">
        <f>IF(N138="nulová",J138,0)</f>
        <v>0</v>
      </c>
      <c r="BJ138" s="14" t="s">
        <v>84</v>
      </c>
      <c r="BK138" s="244">
        <f>ROUND(I138*H138,2)</f>
        <v>0</v>
      </c>
      <c r="BL138" s="14" t="s">
        <v>147</v>
      </c>
      <c r="BM138" s="243" t="s">
        <v>1574</v>
      </c>
    </row>
    <row r="139" s="2" customFormat="1" ht="24" customHeight="1">
      <c r="A139" s="35"/>
      <c r="B139" s="36"/>
      <c r="C139" s="232" t="s">
        <v>1575</v>
      </c>
      <c r="D139" s="232" t="s">
        <v>142</v>
      </c>
      <c r="E139" s="233" t="s">
        <v>1361</v>
      </c>
      <c r="F139" s="234" t="s">
        <v>1362</v>
      </c>
      <c r="G139" s="235" t="s">
        <v>145</v>
      </c>
      <c r="H139" s="236">
        <v>34</v>
      </c>
      <c r="I139" s="237"/>
      <c r="J139" s="238">
        <f>ROUND(I139*H139,2)</f>
        <v>0</v>
      </c>
      <c r="K139" s="234" t="s">
        <v>146</v>
      </c>
      <c r="L139" s="41"/>
      <c r="M139" s="239" t="s">
        <v>1</v>
      </c>
      <c r="N139" s="240" t="s">
        <v>41</v>
      </c>
      <c r="O139" s="88"/>
      <c r="P139" s="241">
        <f>O139*H139</f>
        <v>0</v>
      </c>
      <c r="Q139" s="241">
        <v>0</v>
      </c>
      <c r="R139" s="241">
        <f>Q139*H139</f>
        <v>0</v>
      </c>
      <c r="S139" s="241">
        <v>0</v>
      </c>
      <c r="T139" s="24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3" t="s">
        <v>147</v>
      </c>
      <c r="AT139" s="243" t="s">
        <v>142</v>
      </c>
      <c r="AU139" s="243" t="s">
        <v>86</v>
      </c>
      <c r="AY139" s="14" t="s">
        <v>139</v>
      </c>
      <c r="BE139" s="244">
        <f>IF(N139="základní",J139,0)</f>
        <v>0</v>
      </c>
      <c r="BF139" s="244">
        <f>IF(N139="snížená",J139,0)</f>
        <v>0</v>
      </c>
      <c r="BG139" s="244">
        <f>IF(N139="zákl. přenesená",J139,0)</f>
        <v>0</v>
      </c>
      <c r="BH139" s="244">
        <f>IF(N139="sníž. přenesená",J139,0)</f>
        <v>0</v>
      </c>
      <c r="BI139" s="244">
        <f>IF(N139="nulová",J139,0)</f>
        <v>0</v>
      </c>
      <c r="BJ139" s="14" t="s">
        <v>84</v>
      </c>
      <c r="BK139" s="244">
        <f>ROUND(I139*H139,2)</f>
        <v>0</v>
      </c>
      <c r="BL139" s="14" t="s">
        <v>147</v>
      </c>
      <c r="BM139" s="243" t="s">
        <v>1576</v>
      </c>
    </row>
    <row r="140" s="2" customFormat="1" ht="24" customHeight="1">
      <c r="A140" s="35"/>
      <c r="B140" s="36"/>
      <c r="C140" s="232" t="s">
        <v>163</v>
      </c>
      <c r="D140" s="232" t="s">
        <v>142</v>
      </c>
      <c r="E140" s="233" t="s">
        <v>153</v>
      </c>
      <c r="F140" s="234" t="s">
        <v>562</v>
      </c>
      <c r="G140" s="235" t="s">
        <v>155</v>
      </c>
      <c r="H140" s="236">
        <v>0.021000000000000001</v>
      </c>
      <c r="I140" s="237"/>
      <c r="J140" s="238">
        <f>ROUND(I140*H140,2)</f>
        <v>0</v>
      </c>
      <c r="K140" s="234" t="s">
        <v>146</v>
      </c>
      <c r="L140" s="41"/>
      <c r="M140" s="239" t="s">
        <v>1</v>
      </c>
      <c r="N140" s="240" t="s">
        <v>41</v>
      </c>
      <c r="O140" s="88"/>
      <c r="P140" s="241">
        <f>O140*H140</f>
        <v>0</v>
      </c>
      <c r="Q140" s="241">
        <v>0</v>
      </c>
      <c r="R140" s="241">
        <f>Q140*H140</f>
        <v>0</v>
      </c>
      <c r="S140" s="241">
        <v>0</v>
      </c>
      <c r="T140" s="24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3" t="s">
        <v>147</v>
      </c>
      <c r="AT140" s="243" t="s">
        <v>142</v>
      </c>
      <c r="AU140" s="243" t="s">
        <v>86</v>
      </c>
      <c r="AY140" s="14" t="s">
        <v>139</v>
      </c>
      <c r="BE140" s="244">
        <f>IF(N140="základní",J140,0)</f>
        <v>0</v>
      </c>
      <c r="BF140" s="244">
        <f>IF(N140="snížená",J140,0)</f>
        <v>0</v>
      </c>
      <c r="BG140" s="244">
        <f>IF(N140="zákl. přenesená",J140,0)</f>
        <v>0</v>
      </c>
      <c r="BH140" s="244">
        <f>IF(N140="sníž. přenesená",J140,0)</f>
        <v>0</v>
      </c>
      <c r="BI140" s="244">
        <f>IF(N140="nulová",J140,0)</f>
        <v>0</v>
      </c>
      <c r="BJ140" s="14" t="s">
        <v>84</v>
      </c>
      <c r="BK140" s="244">
        <f>ROUND(I140*H140,2)</f>
        <v>0</v>
      </c>
      <c r="BL140" s="14" t="s">
        <v>147</v>
      </c>
      <c r="BM140" s="243" t="s">
        <v>1577</v>
      </c>
    </row>
    <row r="141" s="12" customFormat="1" ht="22.8" customHeight="1">
      <c r="A141" s="12"/>
      <c r="B141" s="216"/>
      <c r="C141" s="217"/>
      <c r="D141" s="218" t="s">
        <v>75</v>
      </c>
      <c r="E141" s="230" t="s">
        <v>157</v>
      </c>
      <c r="F141" s="230" t="s">
        <v>158</v>
      </c>
      <c r="G141" s="217"/>
      <c r="H141" s="217"/>
      <c r="I141" s="220"/>
      <c r="J141" s="231">
        <f>BK141</f>
        <v>0</v>
      </c>
      <c r="K141" s="217"/>
      <c r="L141" s="222"/>
      <c r="M141" s="223"/>
      <c r="N141" s="224"/>
      <c r="O141" s="224"/>
      <c r="P141" s="225">
        <f>SUM(P142:P172)</f>
        <v>0</v>
      </c>
      <c r="Q141" s="224"/>
      <c r="R141" s="225">
        <f>SUM(R142:R172)</f>
        <v>0.17661099999999996</v>
      </c>
      <c r="S141" s="224"/>
      <c r="T141" s="226">
        <f>SUM(T142:T172)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7" t="s">
        <v>86</v>
      </c>
      <c r="AT141" s="228" t="s">
        <v>75</v>
      </c>
      <c r="AU141" s="228" t="s">
        <v>84</v>
      </c>
      <c r="AY141" s="227" t="s">
        <v>139</v>
      </c>
      <c r="BK141" s="229">
        <f>SUM(BK142:BK172)</f>
        <v>0</v>
      </c>
    </row>
    <row r="142" s="2" customFormat="1" ht="24" customHeight="1">
      <c r="A142" s="35"/>
      <c r="B142" s="36"/>
      <c r="C142" s="232" t="s">
        <v>696</v>
      </c>
      <c r="D142" s="232" t="s">
        <v>142</v>
      </c>
      <c r="E142" s="233" t="s">
        <v>581</v>
      </c>
      <c r="F142" s="234" t="s">
        <v>582</v>
      </c>
      <c r="G142" s="235" t="s">
        <v>145</v>
      </c>
      <c r="H142" s="236">
        <v>10</v>
      </c>
      <c r="I142" s="237"/>
      <c r="J142" s="238">
        <f>ROUND(I142*H142,2)</f>
        <v>0</v>
      </c>
      <c r="K142" s="234" t="s">
        <v>146</v>
      </c>
      <c r="L142" s="41"/>
      <c r="M142" s="239" t="s">
        <v>1</v>
      </c>
      <c r="N142" s="240" t="s">
        <v>41</v>
      </c>
      <c r="O142" s="88"/>
      <c r="P142" s="241">
        <f>O142*H142</f>
        <v>0</v>
      </c>
      <c r="Q142" s="241">
        <v>0.00125</v>
      </c>
      <c r="R142" s="241">
        <f>Q142*H142</f>
        <v>0.012500000000000001</v>
      </c>
      <c r="S142" s="241">
        <v>0</v>
      </c>
      <c r="T142" s="24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3" t="s">
        <v>147</v>
      </c>
      <c r="AT142" s="243" t="s">
        <v>142</v>
      </c>
      <c r="AU142" s="243" t="s">
        <v>86</v>
      </c>
      <c r="AY142" s="14" t="s">
        <v>139</v>
      </c>
      <c r="BE142" s="244">
        <f>IF(N142="základní",J142,0)</f>
        <v>0</v>
      </c>
      <c r="BF142" s="244">
        <f>IF(N142="snížená",J142,0)</f>
        <v>0</v>
      </c>
      <c r="BG142" s="244">
        <f>IF(N142="zákl. přenesená",J142,0)</f>
        <v>0</v>
      </c>
      <c r="BH142" s="244">
        <f>IF(N142="sníž. přenesená",J142,0)</f>
        <v>0</v>
      </c>
      <c r="BI142" s="244">
        <f>IF(N142="nulová",J142,0)</f>
        <v>0</v>
      </c>
      <c r="BJ142" s="14" t="s">
        <v>84</v>
      </c>
      <c r="BK142" s="244">
        <f>ROUND(I142*H142,2)</f>
        <v>0</v>
      </c>
      <c r="BL142" s="14" t="s">
        <v>147</v>
      </c>
      <c r="BM142" s="243" t="s">
        <v>1578</v>
      </c>
    </row>
    <row r="143" s="2" customFormat="1" ht="24" customHeight="1">
      <c r="A143" s="35"/>
      <c r="B143" s="36"/>
      <c r="C143" s="232" t="s">
        <v>700</v>
      </c>
      <c r="D143" s="232" t="s">
        <v>142</v>
      </c>
      <c r="E143" s="233" t="s">
        <v>1368</v>
      </c>
      <c r="F143" s="234" t="s">
        <v>1369</v>
      </c>
      <c r="G143" s="235" t="s">
        <v>145</v>
      </c>
      <c r="H143" s="236">
        <v>18</v>
      </c>
      <c r="I143" s="237"/>
      <c r="J143" s="238">
        <f>ROUND(I143*H143,2)</f>
        <v>0</v>
      </c>
      <c r="K143" s="234" t="s">
        <v>146</v>
      </c>
      <c r="L143" s="41"/>
      <c r="M143" s="239" t="s">
        <v>1</v>
      </c>
      <c r="N143" s="240" t="s">
        <v>41</v>
      </c>
      <c r="O143" s="88"/>
      <c r="P143" s="241">
        <f>O143*H143</f>
        <v>0</v>
      </c>
      <c r="Q143" s="241">
        <v>0.0025600000000000002</v>
      </c>
      <c r="R143" s="241">
        <f>Q143*H143</f>
        <v>0.046080000000000003</v>
      </c>
      <c r="S143" s="241">
        <v>0</v>
      </c>
      <c r="T143" s="24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3" t="s">
        <v>147</v>
      </c>
      <c r="AT143" s="243" t="s">
        <v>142</v>
      </c>
      <c r="AU143" s="243" t="s">
        <v>86</v>
      </c>
      <c r="AY143" s="14" t="s">
        <v>139</v>
      </c>
      <c r="BE143" s="244">
        <f>IF(N143="základní",J143,0)</f>
        <v>0</v>
      </c>
      <c r="BF143" s="244">
        <f>IF(N143="snížená",J143,0)</f>
        <v>0</v>
      </c>
      <c r="BG143" s="244">
        <f>IF(N143="zákl. přenesená",J143,0)</f>
        <v>0</v>
      </c>
      <c r="BH143" s="244">
        <f>IF(N143="sníž. přenesená",J143,0)</f>
        <v>0</v>
      </c>
      <c r="BI143" s="244">
        <f>IF(N143="nulová",J143,0)</f>
        <v>0</v>
      </c>
      <c r="BJ143" s="14" t="s">
        <v>84</v>
      </c>
      <c r="BK143" s="244">
        <f>ROUND(I143*H143,2)</f>
        <v>0</v>
      </c>
      <c r="BL143" s="14" t="s">
        <v>147</v>
      </c>
      <c r="BM143" s="243" t="s">
        <v>1579</v>
      </c>
    </row>
    <row r="144" s="2" customFormat="1" ht="24" customHeight="1">
      <c r="A144" s="35"/>
      <c r="B144" s="36"/>
      <c r="C144" s="232" t="s">
        <v>708</v>
      </c>
      <c r="D144" s="232" t="s">
        <v>142</v>
      </c>
      <c r="E144" s="233" t="s">
        <v>1371</v>
      </c>
      <c r="F144" s="234" t="s">
        <v>1372</v>
      </c>
      <c r="G144" s="235" t="s">
        <v>145</v>
      </c>
      <c r="H144" s="236">
        <v>6</v>
      </c>
      <c r="I144" s="237"/>
      <c r="J144" s="238">
        <f>ROUND(I144*H144,2)</f>
        <v>0</v>
      </c>
      <c r="K144" s="234" t="s">
        <v>146</v>
      </c>
      <c r="L144" s="41"/>
      <c r="M144" s="239" t="s">
        <v>1</v>
      </c>
      <c r="N144" s="240" t="s">
        <v>41</v>
      </c>
      <c r="O144" s="88"/>
      <c r="P144" s="241">
        <f>O144*H144</f>
        <v>0</v>
      </c>
      <c r="Q144" s="241">
        <v>0.0061000000000000004</v>
      </c>
      <c r="R144" s="241">
        <f>Q144*H144</f>
        <v>0.036600000000000001</v>
      </c>
      <c r="S144" s="241">
        <v>0</v>
      </c>
      <c r="T144" s="24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3" t="s">
        <v>147</v>
      </c>
      <c r="AT144" s="243" t="s">
        <v>142</v>
      </c>
      <c r="AU144" s="243" t="s">
        <v>86</v>
      </c>
      <c r="AY144" s="14" t="s">
        <v>139</v>
      </c>
      <c r="BE144" s="244">
        <f>IF(N144="základní",J144,0)</f>
        <v>0</v>
      </c>
      <c r="BF144" s="244">
        <f>IF(N144="snížená",J144,0)</f>
        <v>0</v>
      </c>
      <c r="BG144" s="244">
        <f>IF(N144="zákl. přenesená",J144,0)</f>
        <v>0</v>
      </c>
      <c r="BH144" s="244">
        <f>IF(N144="sníž. přenesená",J144,0)</f>
        <v>0</v>
      </c>
      <c r="BI144" s="244">
        <f>IF(N144="nulová",J144,0)</f>
        <v>0</v>
      </c>
      <c r="BJ144" s="14" t="s">
        <v>84</v>
      </c>
      <c r="BK144" s="244">
        <f>ROUND(I144*H144,2)</f>
        <v>0</v>
      </c>
      <c r="BL144" s="14" t="s">
        <v>147</v>
      </c>
      <c r="BM144" s="243" t="s">
        <v>1580</v>
      </c>
    </row>
    <row r="145" s="2" customFormat="1" ht="16.5" customHeight="1">
      <c r="A145" s="35"/>
      <c r="B145" s="36"/>
      <c r="C145" s="232" t="s">
        <v>713</v>
      </c>
      <c r="D145" s="232" t="s">
        <v>142</v>
      </c>
      <c r="E145" s="233" t="s">
        <v>589</v>
      </c>
      <c r="F145" s="234" t="s">
        <v>590</v>
      </c>
      <c r="G145" s="235" t="s">
        <v>145</v>
      </c>
      <c r="H145" s="236">
        <v>10</v>
      </c>
      <c r="I145" s="237"/>
      <c r="J145" s="238">
        <f>ROUND(I145*H145,2)</f>
        <v>0</v>
      </c>
      <c r="K145" s="234" t="s">
        <v>146</v>
      </c>
      <c r="L145" s="41"/>
      <c r="M145" s="239" t="s">
        <v>1</v>
      </c>
      <c r="N145" s="240" t="s">
        <v>41</v>
      </c>
      <c r="O145" s="88"/>
      <c r="P145" s="241">
        <f>O145*H145</f>
        <v>0</v>
      </c>
      <c r="Q145" s="241">
        <v>0.00025999999999999998</v>
      </c>
      <c r="R145" s="241">
        <f>Q145*H145</f>
        <v>0.0025999999999999999</v>
      </c>
      <c r="S145" s="241">
        <v>0</v>
      </c>
      <c r="T145" s="24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3" t="s">
        <v>147</v>
      </c>
      <c r="AT145" s="243" t="s">
        <v>142</v>
      </c>
      <c r="AU145" s="243" t="s">
        <v>86</v>
      </c>
      <c r="AY145" s="14" t="s">
        <v>139</v>
      </c>
      <c r="BE145" s="244">
        <f>IF(N145="základní",J145,0)</f>
        <v>0</v>
      </c>
      <c r="BF145" s="244">
        <f>IF(N145="snížená",J145,0)</f>
        <v>0</v>
      </c>
      <c r="BG145" s="244">
        <f>IF(N145="zákl. přenesená",J145,0)</f>
        <v>0</v>
      </c>
      <c r="BH145" s="244">
        <f>IF(N145="sníž. přenesená",J145,0)</f>
        <v>0</v>
      </c>
      <c r="BI145" s="244">
        <f>IF(N145="nulová",J145,0)</f>
        <v>0</v>
      </c>
      <c r="BJ145" s="14" t="s">
        <v>84</v>
      </c>
      <c r="BK145" s="244">
        <f>ROUND(I145*H145,2)</f>
        <v>0</v>
      </c>
      <c r="BL145" s="14" t="s">
        <v>147</v>
      </c>
      <c r="BM145" s="243" t="s">
        <v>1581</v>
      </c>
    </row>
    <row r="146" s="2" customFormat="1" ht="16.5" customHeight="1">
      <c r="A146" s="35"/>
      <c r="B146" s="36"/>
      <c r="C146" s="232" t="s">
        <v>1582</v>
      </c>
      <c r="D146" s="232" t="s">
        <v>142</v>
      </c>
      <c r="E146" s="233" t="s">
        <v>1376</v>
      </c>
      <c r="F146" s="234" t="s">
        <v>1377</v>
      </c>
      <c r="G146" s="235" t="s">
        <v>145</v>
      </c>
      <c r="H146" s="236">
        <v>18</v>
      </c>
      <c r="I146" s="237"/>
      <c r="J146" s="238">
        <f>ROUND(I146*H146,2)</f>
        <v>0</v>
      </c>
      <c r="K146" s="234" t="s">
        <v>146</v>
      </c>
      <c r="L146" s="41"/>
      <c r="M146" s="239" t="s">
        <v>1</v>
      </c>
      <c r="N146" s="240" t="s">
        <v>41</v>
      </c>
      <c r="O146" s="88"/>
      <c r="P146" s="241">
        <f>O146*H146</f>
        <v>0</v>
      </c>
      <c r="Q146" s="241">
        <v>0.00029</v>
      </c>
      <c r="R146" s="241">
        <f>Q146*H146</f>
        <v>0.0052199999999999998</v>
      </c>
      <c r="S146" s="241">
        <v>0</v>
      </c>
      <c r="T146" s="24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3" t="s">
        <v>147</v>
      </c>
      <c r="AT146" s="243" t="s">
        <v>142</v>
      </c>
      <c r="AU146" s="243" t="s">
        <v>86</v>
      </c>
      <c r="AY146" s="14" t="s">
        <v>139</v>
      </c>
      <c r="BE146" s="244">
        <f>IF(N146="základní",J146,0)</f>
        <v>0</v>
      </c>
      <c r="BF146" s="244">
        <f>IF(N146="snížená",J146,0)</f>
        <v>0</v>
      </c>
      <c r="BG146" s="244">
        <f>IF(N146="zákl. přenesená",J146,0)</f>
        <v>0</v>
      </c>
      <c r="BH146" s="244">
        <f>IF(N146="sníž. přenesená",J146,0)</f>
        <v>0</v>
      </c>
      <c r="BI146" s="244">
        <f>IF(N146="nulová",J146,0)</f>
        <v>0</v>
      </c>
      <c r="BJ146" s="14" t="s">
        <v>84</v>
      </c>
      <c r="BK146" s="244">
        <f>ROUND(I146*H146,2)</f>
        <v>0</v>
      </c>
      <c r="BL146" s="14" t="s">
        <v>147</v>
      </c>
      <c r="BM146" s="243" t="s">
        <v>1583</v>
      </c>
    </row>
    <row r="147" s="2" customFormat="1" ht="16.5" customHeight="1">
      <c r="A147" s="35"/>
      <c r="B147" s="36"/>
      <c r="C147" s="232" t="s">
        <v>1542</v>
      </c>
      <c r="D147" s="232" t="s">
        <v>142</v>
      </c>
      <c r="E147" s="233" t="s">
        <v>1379</v>
      </c>
      <c r="F147" s="234" t="s">
        <v>1380</v>
      </c>
      <c r="G147" s="235" t="s">
        <v>145</v>
      </c>
      <c r="H147" s="236">
        <v>6</v>
      </c>
      <c r="I147" s="237"/>
      <c r="J147" s="238">
        <f>ROUND(I147*H147,2)</f>
        <v>0</v>
      </c>
      <c r="K147" s="234" t="s">
        <v>146</v>
      </c>
      <c r="L147" s="41"/>
      <c r="M147" s="239" t="s">
        <v>1</v>
      </c>
      <c r="N147" s="240" t="s">
        <v>41</v>
      </c>
      <c r="O147" s="88"/>
      <c r="P147" s="241">
        <f>O147*H147</f>
        <v>0</v>
      </c>
      <c r="Q147" s="241">
        <v>0.00046999999999999999</v>
      </c>
      <c r="R147" s="241">
        <f>Q147*H147</f>
        <v>0.00282</v>
      </c>
      <c r="S147" s="241">
        <v>0</v>
      </c>
      <c r="T147" s="24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3" t="s">
        <v>147</v>
      </c>
      <c r="AT147" s="243" t="s">
        <v>142</v>
      </c>
      <c r="AU147" s="243" t="s">
        <v>86</v>
      </c>
      <c r="AY147" s="14" t="s">
        <v>139</v>
      </c>
      <c r="BE147" s="244">
        <f>IF(N147="základní",J147,0)</f>
        <v>0</v>
      </c>
      <c r="BF147" s="244">
        <f>IF(N147="snížená",J147,0)</f>
        <v>0</v>
      </c>
      <c r="BG147" s="244">
        <f>IF(N147="zákl. přenesená",J147,0)</f>
        <v>0</v>
      </c>
      <c r="BH147" s="244">
        <f>IF(N147="sníž. přenesená",J147,0)</f>
        <v>0</v>
      </c>
      <c r="BI147" s="244">
        <f>IF(N147="nulová",J147,0)</f>
        <v>0</v>
      </c>
      <c r="BJ147" s="14" t="s">
        <v>84</v>
      </c>
      <c r="BK147" s="244">
        <f>ROUND(I147*H147,2)</f>
        <v>0</v>
      </c>
      <c r="BL147" s="14" t="s">
        <v>147</v>
      </c>
      <c r="BM147" s="243" t="s">
        <v>1584</v>
      </c>
    </row>
    <row r="148" s="2" customFormat="1" ht="24" customHeight="1">
      <c r="A148" s="35"/>
      <c r="B148" s="36"/>
      <c r="C148" s="232" t="s">
        <v>1544</v>
      </c>
      <c r="D148" s="232" t="s">
        <v>142</v>
      </c>
      <c r="E148" s="233" t="s">
        <v>595</v>
      </c>
      <c r="F148" s="234" t="s">
        <v>596</v>
      </c>
      <c r="G148" s="235" t="s">
        <v>166</v>
      </c>
      <c r="H148" s="236">
        <v>1</v>
      </c>
      <c r="I148" s="237"/>
      <c r="J148" s="238">
        <f>ROUND(I148*H148,2)</f>
        <v>0</v>
      </c>
      <c r="K148" s="234" t="s">
        <v>146</v>
      </c>
      <c r="L148" s="41"/>
      <c r="M148" s="239" t="s">
        <v>1</v>
      </c>
      <c r="N148" s="240" t="s">
        <v>41</v>
      </c>
      <c r="O148" s="88"/>
      <c r="P148" s="241">
        <f>O148*H148</f>
        <v>0</v>
      </c>
      <c r="Q148" s="241">
        <v>0.00022000000000000001</v>
      </c>
      <c r="R148" s="241">
        <f>Q148*H148</f>
        <v>0.00022000000000000001</v>
      </c>
      <c r="S148" s="241">
        <v>0</v>
      </c>
      <c r="T148" s="24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3" t="s">
        <v>147</v>
      </c>
      <c r="AT148" s="243" t="s">
        <v>142</v>
      </c>
      <c r="AU148" s="243" t="s">
        <v>86</v>
      </c>
      <c r="AY148" s="14" t="s">
        <v>139</v>
      </c>
      <c r="BE148" s="244">
        <f>IF(N148="základní",J148,0)</f>
        <v>0</v>
      </c>
      <c r="BF148" s="244">
        <f>IF(N148="snížená",J148,0)</f>
        <v>0</v>
      </c>
      <c r="BG148" s="244">
        <f>IF(N148="zákl. přenesená",J148,0)</f>
        <v>0</v>
      </c>
      <c r="BH148" s="244">
        <f>IF(N148="sníž. přenesená",J148,0)</f>
        <v>0</v>
      </c>
      <c r="BI148" s="244">
        <f>IF(N148="nulová",J148,0)</f>
        <v>0</v>
      </c>
      <c r="BJ148" s="14" t="s">
        <v>84</v>
      </c>
      <c r="BK148" s="244">
        <f>ROUND(I148*H148,2)</f>
        <v>0</v>
      </c>
      <c r="BL148" s="14" t="s">
        <v>147</v>
      </c>
      <c r="BM148" s="243" t="s">
        <v>1585</v>
      </c>
    </row>
    <row r="149" s="2" customFormat="1" ht="24" customHeight="1">
      <c r="A149" s="35"/>
      <c r="B149" s="36"/>
      <c r="C149" s="232" t="s">
        <v>1546</v>
      </c>
      <c r="D149" s="232" t="s">
        <v>142</v>
      </c>
      <c r="E149" s="233" t="s">
        <v>1384</v>
      </c>
      <c r="F149" s="234" t="s">
        <v>1385</v>
      </c>
      <c r="G149" s="235" t="s">
        <v>166</v>
      </c>
      <c r="H149" s="236">
        <v>1</v>
      </c>
      <c r="I149" s="237"/>
      <c r="J149" s="238">
        <f>ROUND(I149*H149,2)</f>
        <v>0</v>
      </c>
      <c r="K149" s="234" t="s">
        <v>146</v>
      </c>
      <c r="L149" s="41"/>
      <c r="M149" s="239" t="s">
        <v>1</v>
      </c>
      <c r="N149" s="240" t="s">
        <v>41</v>
      </c>
      <c r="O149" s="88"/>
      <c r="P149" s="241">
        <f>O149*H149</f>
        <v>0</v>
      </c>
      <c r="Q149" s="241">
        <v>0.00027</v>
      </c>
      <c r="R149" s="241">
        <f>Q149*H149</f>
        <v>0.00027</v>
      </c>
      <c r="S149" s="241">
        <v>0</v>
      </c>
      <c r="T149" s="24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3" t="s">
        <v>147</v>
      </c>
      <c r="AT149" s="243" t="s">
        <v>142</v>
      </c>
      <c r="AU149" s="243" t="s">
        <v>86</v>
      </c>
      <c r="AY149" s="14" t="s">
        <v>139</v>
      </c>
      <c r="BE149" s="244">
        <f>IF(N149="základní",J149,0)</f>
        <v>0</v>
      </c>
      <c r="BF149" s="244">
        <f>IF(N149="snížená",J149,0)</f>
        <v>0</v>
      </c>
      <c r="BG149" s="244">
        <f>IF(N149="zákl. přenesená",J149,0)</f>
        <v>0</v>
      </c>
      <c r="BH149" s="244">
        <f>IF(N149="sníž. přenesená",J149,0)</f>
        <v>0</v>
      </c>
      <c r="BI149" s="244">
        <f>IF(N149="nulová",J149,0)</f>
        <v>0</v>
      </c>
      <c r="BJ149" s="14" t="s">
        <v>84</v>
      </c>
      <c r="BK149" s="244">
        <f>ROUND(I149*H149,2)</f>
        <v>0</v>
      </c>
      <c r="BL149" s="14" t="s">
        <v>147</v>
      </c>
      <c r="BM149" s="243" t="s">
        <v>1586</v>
      </c>
    </row>
    <row r="150" s="2" customFormat="1" ht="16.5" customHeight="1">
      <c r="A150" s="35"/>
      <c r="B150" s="36"/>
      <c r="C150" s="232" t="s">
        <v>1548</v>
      </c>
      <c r="D150" s="232" t="s">
        <v>142</v>
      </c>
      <c r="E150" s="233" t="s">
        <v>1387</v>
      </c>
      <c r="F150" s="234" t="s">
        <v>1388</v>
      </c>
      <c r="G150" s="235" t="s">
        <v>166</v>
      </c>
      <c r="H150" s="236">
        <v>3</v>
      </c>
      <c r="I150" s="237"/>
      <c r="J150" s="238">
        <f>ROUND(I150*H150,2)</f>
        <v>0</v>
      </c>
      <c r="K150" s="234" t="s">
        <v>146</v>
      </c>
      <c r="L150" s="41"/>
      <c r="M150" s="239" t="s">
        <v>1</v>
      </c>
      <c r="N150" s="240" t="s">
        <v>41</v>
      </c>
      <c r="O150" s="88"/>
      <c r="P150" s="241">
        <f>O150*H150</f>
        <v>0</v>
      </c>
      <c r="Q150" s="241">
        <v>0.00072000000000000005</v>
      </c>
      <c r="R150" s="241">
        <f>Q150*H150</f>
        <v>0.00216</v>
      </c>
      <c r="S150" s="241">
        <v>0</v>
      </c>
      <c r="T150" s="24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3" t="s">
        <v>147</v>
      </c>
      <c r="AT150" s="243" t="s">
        <v>142</v>
      </c>
      <c r="AU150" s="243" t="s">
        <v>86</v>
      </c>
      <c r="AY150" s="14" t="s">
        <v>139</v>
      </c>
      <c r="BE150" s="244">
        <f>IF(N150="základní",J150,0)</f>
        <v>0</v>
      </c>
      <c r="BF150" s="244">
        <f>IF(N150="snížená",J150,0)</f>
        <v>0</v>
      </c>
      <c r="BG150" s="244">
        <f>IF(N150="zákl. přenesená",J150,0)</f>
        <v>0</v>
      </c>
      <c r="BH150" s="244">
        <f>IF(N150="sníž. přenesená",J150,0)</f>
        <v>0</v>
      </c>
      <c r="BI150" s="244">
        <f>IF(N150="nulová",J150,0)</f>
        <v>0</v>
      </c>
      <c r="BJ150" s="14" t="s">
        <v>84</v>
      </c>
      <c r="BK150" s="244">
        <f>ROUND(I150*H150,2)</f>
        <v>0</v>
      </c>
      <c r="BL150" s="14" t="s">
        <v>147</v>
      </c>
      <c r="BM150" s="243" t="s">
        <v>1587</v>
      </c>
    </row>
    <row r="151" s="2" customFormat="1" ht="16.5" customHeight="1">
      <c r="A151" s="35"/>
      <c r="B151" s="36"/>
      <c r="C151" s="232" t="s">
        <v>1588</v>
      </c>
      <c r="D151" s="232" t="s">
        <v>142</v>
      </c>
      <c r="E151" s="233" t="s">
        <v>1390</v>
      </c>
      <c r="F151" s="234" t="s">
        <v>1391</v>
      </c>
      <c r="G151" s="235" t="s">
        <v>166</v>
      </c>
      <c r="H151" s="236">
        <v>4</v>
      </c>
      <c r="I151" s="237"/>
      <c r="J151" s="238">
        <f>ROUND(I151*H151,2)</f>
        <v>0</v>
      </c>
      <c r="K151" s="234" t="s">
        <v>146</v>
      </c>
      <c r="L151" s="41"/>
      <c r="M151" s="239" t="s">
        <v>1</v>
      </c>
      <c r="N151" s="240" t="s">
        <v>41</v>
      </c>
      <c r="O151" s="88"/>
      <c r="P151" s="241">
        <f>O151*H151</f>
        <v>0</v>
      </c>
      <c r="Q151" s="241">
        <v>0.00132</v>
      </c>
      <c r="R151" s="241">
        <f>Q151*H151</f>
        <v>0.00528</v>
      </c>
      <c r="S151" s="241">
        <v>0</v>
      </c>
      <c r="T151" s="24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3" t="s">
        <v>147</v>
      </c>
      <c r="AT151" s="243" t="s">
        <v>142</v>
      </c>
      <c r="AU151" s="243" t="s">
        <v>86</v>
      </c>
      <c r="AY151" s="14" t="s">
        <v>139</v>
      </c>
      <c r="BE151" s="244">
        <f>IF(N151="základní",J151,0)</f>
        <v>0</v>
      </c>
      <c r="BF151" s="244">
        <f>IF(N151="snížená",J151,0)</f>
        <v>0</v>
      </c>
      <c r="BG151" s="244">
        <f>IF(N151="zákl. přenesená",J151,0)</f>
        <v>0</v>
      </c>
      <c r="BH151" s="244">
        <f>IF(N151="sníž. přenesená",J151,0)</f>
        <v>0</v>
      </c>
      <c r="BI151" s="244">
        <f>IF(N151="nulová",J151,0)</f>
        <v>0</v>
      </c>
      <c r="BJ151" s="14" t="s">
        <v>84</v>
      </c>
      <c r="BK151" s="244">
        <f>ROUND(I151*H151,2)</f>
        <v>0</v>
      </c>
      <c r="BL151" s="14" t="s">
        <v>147</v>
      </c>
      <c r="BM151" s="243" t="s">
        <v>1589</v>
      </c>
    </row>
    <row r="152" s="2" customFormat="1" ht="16.5" customHeight="1">
      <c r="A152" s="35"/>
      <c r="B152" s="36"/>
      <c r="C152" s="232" t="s">
        <v>1551</v>
      </c>
      <c r="D152" s="232" t="s">
        <v>142</v>
      </c>
      <c r="E152" s="233" t="s">
        <v>1394</v>
      </c>
      <c r="F152" s="234" t="s">
        <v>1395</v>
      </c>
      <c r="G152" s="235" t="s">
        <v>166</v>
      </c>
      <c r="H152" s="236">
        <v>1</v>
      </c>
      <c r="I152" s="237"/>
      <c r="J152" s="238">
        <f>ROUND(I152*H152,2)</f>
        <v>0</v>
      </c>
      <c r="K152" s="234" t="s">
        <v>146</v>
      </c>
      <c r="L152" s="41"/>
      <c r="M152" s="239" t="s">
        <v>1</v>
      </c>
      <c r="N152" s="240" t="s">
        <v>41</v>
      </c>
      <c r="O152" s="88"/>
      <c r="P152" s="241">
        <f>O152*H152</f>
        <v>0</v>
      </c>
      <c r="Q152" s="241">
        <v>0.0026199999999999999</v>
      </c>
      <c r="R152" s="241">
        <f>Q152*H152</f>
        <v>0.0026199999999999999</v>
      </c>
      <c r="S152" s="241">
        <v>0</v>
      </c>
      <c r="T152" s="24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3" t="s">
        <v>147</v>
      </c>
      <c r="AT152" s="243" t="s">
        <v>142</v>
      </c>
      <c r="AU152" s="243" t="s">
        <v>86</v>
      </c>
      <c r="AY152" s="14" t="s">
        <v>139</v>
      </c>
      <c r="BE152" s="244">
        <f>IF(N152="základní",J152,0)</f>
        <v>0</v>
      </c>
      <c r="BF152" s="244">
        <f>IF(N152="snížená",J152,0)</f>
        <v>0</v>
      </c>
      <c r="BG152" s="244">
        <f>IF(N152="zákl. přenesená",J152,0)</f>
        <v>0</v>
      </c>
      <c r="BH152" s="244">
        <f>IF(N152="sníž. přenesená",J152,0)</f>
        <v>0</v>
      </c>
      <c r="BI152" s="244">
        <f>IF(N152="nulová",J152,0)</f>
        <v>0</v>
      </c>
      <c r="BJ152" s="14" t="s">
        <v>84</v>
      </c>
      <c r="BK152" s="244">
        <f>ROUND(I152*H152,2)</f>
        <v>0</v>
      </c>
      <c r="BL152" s="14" t="s">
        <v>147</v>
      </c>
      <c r="BM152" s="243" t="s">
        <v>1590</v>
      </c>
    </row>
    <row r="153" s="2" customFormat="1" ht="24" customHeight="1">
      <c r="A153" s="35"/>
      <c r="B153" s="36"/>
      <c r="C153" s="232" t="s">
        <v>1553</v>
      </c>
      <c r="D153" s="232" t="s">
        <v>142</v>
      </c>
      <c r="E153" s="233" t="s">
        <v>1397</v>
      </c>
      <c r="F153" s="234" t="s">
        <v>1398</v>
      </c>
      <c r="G153" s="235" t="s">
        <v>166</v>
      </c>
      <c r="H153" s="236">
        <v>1</v>
      </c>
      <c r="I153" s="237"/>
      <c r="J153" s="238">
        <f>ROUND(I153*H153,2)</f>
        <v>0</v>
      </c>
      <c r="K153" s="234" t="s">
        <v>146</v>
      </c>
      <c r="L153" s="41"/>
      <c r="M153" s="239" t="s">
        <v>1</v>
      </c>
      <c r="N153" s="240" t="s">
        <v>41</v>
      </c>
      <c r="O153" s="88"/>
      <c r="P153" s="241">
        <f>O153*H153</f>
        <v>0</v>
      </c>
      <c r="Q153" s="241">
        <v>0.00024000000000000001</v>
      </c>
      <c r="R153" s="241">
        <f>Q153*H153</f>
        <v>0.00024000000000000001</v>
      </c>
      <c r="S153" s="241">
        <v>0</v>
      </c>
      <c r="T153" s="24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3" t="s">
        <v>147</v>
      </c>
      <c r="AT153" s="243" t="s">
        <v>142</v>
      </c>
      <c r="AU153" s="243" t="s">
        <v>86</v>
      </c>
      <c r="AY153" s="14" t="s">
        <v>139</v>
      </c>
      <c r="BE153" s="244">
        <f>IF(N153="základní",J153,0)</f>
        <v>0</v>
      </c>
      <c r="BF153" s="244">
        <f>IF(N153="snížená",J153,0)</f>
        <v>0</v>
      </c>
      <c r="BG153" s="244">
        <f>IF(N153="zákl. přenesená",J153,0)</f>
        <v>0</v>
      </c>
      <c r="BH153" s="244">
        <f>IF(N153="sníž. přenesená",J153,0)</f>
        <v>0</v>
      </c>
      <c r="BI153" s="244">
        <f>IF(N153="nulová",J153,0)</f>
        <v>0</v>
      </c>
      <c r="BJ153" s="14" t="s">
        <v>84</v>
      </c>
      <c r="BK153" s="244">
        <f>ROUND(I153*H153,2)</f>
        <v>0</v>
      </c>
      <c r="BL153" s="14" t="s">
        <v>147</v>
      </c>
      <c r="BM153" s="243" t="s">
        <v>1591</v>
      </c>
    </row>
    <row r="154" s="2" customFormat="1" ht="24" customHeight="1">
      <c r="A154" s="35"/>
      <c r="B154" s="36"/>
      <c r="C154" s="232" t="s">
        <v>717</v>
      </c>
      <c r="D154" s="232" t="s">
        <v>142</v>
      </c>
      <c r="E154" s="233" t="s">
        <v>1401</v>
      </c>
      <c r="F154" s="234" t="s">
        <v>1402</v>
      </c>
      <c r="G154" s="235" t="s">
        <v>166</v>
      </c>
      <c r="H154" s="236">
        <v>1</v>
      </c>
      <c r="I154" s="237"/>
      <c r="J154" s="238">
        <f>ROUND(I154*H154,2)</f>
        <v>0</v>
      </c>
      <c r="K154" s="234" t="s">
        <v>146</v>
      </c>
      <c r="L154" s="41"/>
      <c r="M154" s="239" t="s">
        <v>1</v>
      </c>
      <c r="N154" s="240" t="s">
        <v>41</v>
      </c>
      <c r="O154" s="88"/>
      <c r="P154" s="241">
        <f>O154*H154</f>
        <v>0</v>
      </c>
      <c r="Q154" s="241">
        <v>0.00036000000000000002</v>
      </c>
      <c r="R154" s="241">
        <f>Q154*H154</f>
        <v>0.00036000000000000002</v>
      </c>
      <c r="S154" s="241">
        <v>0</v>
      </c>
      <c r="T154" s="24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3" t="s">
        <v>147</v>
      </c>
      <c r="AT154" s="243" t="s">
        <v>142</v>
      </c>
      <c r="AU154" s="243" t="s">
        <v>86</v>
      </c>
      <c r="AY154" s="14" t="s">
        <v>139</v>
      </c>
      <c r="BE154" s="244">
        <f>IF(N154="základní",J154,0)</f>
        <v>0</v>
      </c>
      <c r="BF154" s="244">
        <f>IF(N154="snížená",J154,0)</f>
        <v>0</v>
      </c>
      <c r="BG154" s="244">
        <f>IF(N154="zákl. přenesená",J154,0)</f>
        <v>0</v>
      </c>
      <c r="BH154" s="244">
        <f>IF(N154="sníž. přenesená",J154,0)</f>
        <v>0</v>
      </c>
      <c r="BI154" s="244">
        <f>IF(N154="nulová",J154,0)</f>
        <v>0</v>
      </c>
      <c r="BJ154" s="14" t="s">
        <v>84</v>
      </c>
      <c r="BK154" s="244">
        <f>ROUND(I154*H154,2)</f>
        <v>0</v>
      </c>
      <c r="BL154" s="14" t="s">
        <v>147</v>
      </c>
      <c r="BM154" s="243" t="s">
        <v>1592</v>
      </c>
    </row>
    <row r="155" s="2" customFormat="1" ht="16.5" customHeight="1">
      <c r="A155" s="35"/>
      <c r="B155" s="36"/>
      <c r="C155" s="232" t="s">
        <v>723</v>
      </c>
      <c r="D155" s="232" t="s">
        <v>142</v>
      </c>
      <c r="E155" s="233" t="s">
        <v>1404</v>
      </c>
      <c r="F155" s="234" t="s">
        <v>1405</v>
      </c>
      <c r="G155" s="235" t="s">
        <v>166</v>
      </c>
      <c r="H155" s="236">
        <v>1</v>
      </c>
      <c r="I155" s="237"/>
      <c r="J155" s="238">
        <f>ROUND(I155*H155,2)</f>
        <v>0</v>
      </c>
      <c r="K155" s="234" t="s">
        <v>146</v>
      </c>
      <c r="L155" s="41"/>
      <c r="M155" s="239" t="s">
        <v>1</v>
      </c>
      <c r="N155" s="240" t="s">
        <v>41</v>
      </c>
      <c r="O155" s="88"/>
      <c r="P155" s="241">
        <f>O155*H155</f>
        <v>0</v>
      </c>
      <c r="Q155" s="241">
        <v>0.00040999999999999999</v>
      </c>
      <c r="R155" s="241">
        <f>Q155*H155</f>
        <v>0.00040999999999999999</v>
      </c>
      <c r="S155" s="241">
        <v>0</v>
      </c>
      <c r="T155" s="24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3" t="s">
        <v>147</v>
      </c>
      <c r="AT155" s="243" t="s">
        <v>142</v>
      </c>
      <c r="AU155" s="243" t="s">
        <v>86</v>
      </c>
      <c r="AY155" s="14" t="s">
        <v>139</v>
      </c>
      <c r="BE155" s="244">
        <f>IF(N155="základní",J155,0)</f>
        <v>0</v>
      </c>
      <c r="BF155" s="244">
        <f>IF(N155="snížená",J155,0)</f>
        <v>0</v>
      </c>
      <c r="BG155" s="244">
        <f>IF(N155="zákl. přenesená",J155,0)</f>
        <v>0</v>
      </c>
      <c r="BH155" s="244">
        <f>IF(N155="sníž. přenesená",J155,0)</f>
        <v>0</v>
      </c>
      <c r="BI155" s="244">
        <f>IF(N155="nulová",J155,0)</f>
        <v>0</v>
      </c>
      <c r="BJ155" s="14" t="s">
        <v>84</v>
      </c>
      <c r="BK155" s="244">
        <f>ROUND(I155*H155,2)</f>
        <v>0</v>
      </c>
      <c r="BL155" s="14" t="s">
        <v>147</v>
      </c>
      <c r="BM155" s="243" t="s">
        <v>1593</v>
      </c>
    </row>
    <row r="156" s="2" customFormat="1" ht="24" customHeight="1">
      <c r="A156" s="35"/>
      <c r="B156" s="36"/>
      <c r="C156" s="232" t="s">
        <v>727</v>
      </c>
      <c r="D156" s="232" t="s">
        <v>142</v>
      </c>
      <c r="E156" s="233" t="s">
        <v>1407</v>
      </c>
      <c r="F156" s="234" t="s">
        <v>1408</v>
      </c>
      <c r="G156" s="235" t="s">
        <v>166</v>
      </c>
      <c r="H156" s="236">
        <v>1</v>
      </c>
      <c r="I156" s="237"/>
      <c r="J156" s="238">
        <f>ROUND(I156*H156,2)</f>
        <v>0</v>
      </c>
      <c r="K156" s="234" t="s">
        <v>146</v>
      </c>
      <c r="L156" s="41"/>
      <c r="M156" s="239" t="s">
        <v>1</v>
      </c>
      <c r="N156" s="240" t="s">
        <v>41</v>
      </c>
      <c r="O156" s="88"/>
      <c r="P156" s="241">
        <f>O156*H156</f>
        <v>0</v>
      </c>
      <c r="Q156" s="241">
        <v>0.00024000000000000001</v>
      </c>
      <c r="R156" s="241">
        <f>Q156*H156</f>
        <v>0.00024000000000000001</v>
      </c>
      <c r="S156" s="241">
        <v>0</v>
      </c>
      <c r="T156" s="24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3" t="s">
        <v>147</v>
      </c>
      <c r="AT156" s="243" t="s">
        <v>142</v>
      </c>
      <c r="AU156" s="243" t="s">
        <v>86</v>
      </c>
      <c r="AY156" s="14" t="s">
        <v>139</v>
      </c>
      <c r="BE156" s="244">
        <f>IF(N156="základní",J156,0)</f>
        <v>0</v>
      </c>
      <c r="BF156" s="244">
        <f>IF(N156="snížená",J156,0)</f>
        <v>0</v>
      </c>
      <c r="BG156" s="244">
        <f>IF(N156="zákl. přenesená",J156,0)</f>
        <v>0</v>
      </c>
      <c r="BH156" s="244">
        <f>IF(N156="sníž. přenesená",J156,0)</f>
        <v>0</v>
      </c>
      <c r="BI156" s="244">
        <f>IF(N156="nulová",J156,0)</f>
        <v>0</v>
      </c>
      <c r="BJ156" s="14" t="s">
        <v>84</v>
      </c>
      <c r="BK156" s="244">
        <f>ROUND(I156*H156,2)</f>
        <v>0</v>
      </c>
      <c r="BL156" s="14" t="s">
        <v>147</v>
      </c>
      <c r="BM156" s="243" t="s">
        <v>1594</v>
      </c>
    </row>
    <row r="157" s="2" customFormat="1" ht="16.5" customHeight="1">
      <c r="A157" s="35"/>
      <c r="B157" s="36"/>
      <c r="C157" s="257" t="s">
        <v>731</v>
      </c>
      <c r="D157" s="257" t="s">
        <v>512</v>
      </c>
      <c r="E157" s="258" t="s">
        <v>1410</v>
      </c>
      <c r="F157" s="259" t="s">
        <v>1411</v>
      </c>
      <c r="G157" s="260" t="s">
        <v>627</v>
      </c>
      <c r="H157" s="261">
        <v>1</v>
      </c>
      <c r="I157" s="262"/>
      <c r="J157" s="263">
        <f>ROUND(I157*H157,2)</f>
        <v>0</v>
      </c>
      <c r="K157" s="259" t="s">
        <v>1</v>
      </c>
      <c r="L157" s="264"/>
      <c r="M157" s="265" t="s">
        <v>1</v>
      </c>
      <c r="N157" s="266" t="s">
        <v>41</v>
      </c>
      <c r="O157" s="88"/>
      <c r="P157" s="241">
        <f>O157*H157</f>
        <v>0</v>
      </c>
      <c r="Q157" s="241">
        <v>0</v>
      </c>
      <c r="R157" s="241">
        <f>Q157*H157</f>
        <v>0</v>
      </c>
      <c r="S157" s="241">
        <v>0</v>
      </c>
      <c r="T157" s="24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3" t="s">
        <v>281</v>
      </c>
      <c r="AT157" s="243" t="s">
        <v>512</v>
      </c>
      <c r="AU157" s="243" t="s">
        <v>86</v>
      </c>
      <c r="AY157" s="14" t="s">
        <v>139</v>
      </c>
      <c r="BE157" s="244">
        <f>IF(N157="základní",J157,0)</f>
        <v>0</v>
      </c>
      <c r="BF157" s="244">
        <f>IF(N157="snížená",J157,0)</f>
        <v>0</v>
      </c>
      <c r="BG157" s="244">
        <f>IF(N157="zákl. přenesená",J157,0)</f>
        <v>0</v>
      </c>
      <c r="BH157" s="244">
        <f>IF(N157="sníž. přenesená",J157,0)</f>
        <v>0</v>
      </c>
      <c r="BI157" s="244">
        <f>IF(N157="nulová",J157,0)</f>
        <v>0</v>
      </c>
      <c r="BJ157" s="14" t="s">
        <v>84</v>
      </c>
      <c r="BK157" s="244">
        <f>ROUND(I157*H157,2)</f>
        <v>0</v>
      </c>
      <c r="BL157" s="14" t="s">
        <v>147</v>
      </c>
      <c r="BM157" s="243" t="s">
        <v>1595</v>
      </c>
    </row>
    <row r="158" s="2" customFormat="1">
      <c r="A158" s="35"/>
      <c r="B158" s="36"/>
      <c r="C158" s="37"/>
      <c r="D158" s="245" t="s">
        <v>331</v>
      </c>
      <c r="E158" s="37"/>
      <c r="F158" s="246" t="s">
        <v>1596</v>
      </c>
      <c r="G158" s="37"/>
      <c r="H158" s="37"/>
      <c r="I158" s="141"/>
      <c r="J158" s="37"/>
      <c r="K158" s="37"/>
      <c r="L158" s="41"/>
      <c r="M158" s="251"/>
      <c r="N158" s="252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331</v>
      </c>
      <c r="AU158" s="14" t="s">
        <v>86</v>
      </c>
    </row>
    <row r="159" s="2" customFormat="1" ht="24" customHeight="1">
      <c r="A159" s="35"/>
      <c r="B159" s="36"/>
      <c r="C159" s="232" t="s">
        <v>720</v>
      </c>
      <c r="D159" s="232" t="s">
        <v>142</v>
      </c>
      <c r="E159" s="233" t="s">
        <v>1597</v>
      </c>
      <c r="F159" s="234" t="s">
        <v>1598</v>
      </c>
      <c r="G159" s="235" t="s">
        <v>239</v>
      </c>
      <c r="H159" s="236">
        <v>1</v>
      </c>
      <c r="I159" s="237"/>
      <c r="J159" s="238">
        <f>ROUND(I159*H159,2)</f>
        <v>0</v>
      </c>
      <c r="K159" s="234" t="s">
        <v>146</v>
      </c>
      <c r="L159" s="41"/>
      <c r="M159" s="239" t="s">
        <v>1</v>
      </c>
      <c r="N159" s="240" t="s">
        <v>41</v>
      </c>
      <c r="O159" s="88"/>
      <c r="P159" s="241">
        <f>O159*H159</f>
        <v>0</v>
      </c>
      <c r="Q159" s="241">
        <v>0.0292</v>
      </c>
      <c r="R159" s="241">
        <f>Q159*H159</f>
        <v>0.0292</v>
      </c>
      <c r="S159" s="241">
        <v>0</v>
      </c>
      <c r="T159" s="24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3" t="s">
        <v>147</v>
      </c>
      <c r="AT159" s="243" t="s">
        <v>142</v>
      </c>
      <c r="AU159" s="243" t="s">
        <v>86</v>
      </c>
      <c r="AY159" s="14" t="s">
        <v>139</v>
      </c>
      <c r="BE159" s="244">
        <f>IF(N159="základní",J159,0)</f>
        <v>0</v>
      </c>
      <c r="BF159" s="244">
        <f>IF(N159="snížená",J159,0)</f>
        <v>0</v>
      </c>
      <c r="BG159" s="244">
        <f>IF(N159="zákl. přenesená",J159,0)</f>
        <v>0</v>
      </c>
      <c r="BH159" s="244">
        <f>IF(N159="sníž. přenesená",J159,0)</f>
        <v>0</v>
      </c>
      <c r="BI159" s="244">
        <f>IF(N159="nulová",J159,0)</f>
        <v>0</v>
      </c>
      <c r="BJ159" s="14" t="s">
        <v>84</v>
      </c>
      <c r="BK159" s="244">
        <f>ROUND(I159*H159,2)</f>
        <v>0</v>
      </c>
      <c r="BL159" s="14" t="s">
        <v>147</v>
      </c>
      <c r="BM159" s="243" t="s">
        <v>1599</v>
      </c>
    </row>
    <row r="160" s="2" customFormat="1" ht="24" customHeight="1">
      <c r="A160" s="35"/>
      <c r="B160" s="36"/>
      <c r="C160" s="232" t="s">
        <v>735</v>
      </c>
      <c r="D160" s="232" t="s">
        <v>142</v>
      </c>
      <c r="E160" s="233" t="s">
        <v>1414</v>
      </c>
      <c r="F160" s="234" t="s">
        <v>1415</v>
      </c>
      <c r="G160" s="235" t="s">
        <v>166</v>
      </c>
      <c r="H160" s="236">
        <v>1</v>
      </c>
      <c r="I160" s="237"/>
      <c r="J160" s="238">
        <f>ROUND(I160*H160,2)</f>
        <v>0</v>
      </c>
      <c r="K160" s="234" t="s">
        <v>146</v>
      </c>
      <c r="L160" s="41"/>
      <c r="M160" s="239" t="s">
        <v>1</v>
      </c>
      <c r="N160" s="240" t="s">
        <v>41</v>
      </c>
      <c r="O160" s="88"/>
      <c r="P160" s="241">
        <f>O160*H160</f>
        <v>0</v>
      </c>
      <c r="Q160" s="241">
        <v>0.0048500000000000001</v>
      </c>
      <c r="R160" s="241">
        <f>Q160*H160</f>
        <v>0.0048500000000000001</v>
      </c>
      <c r="S160" s="241">
        <v>0</v>
      </c>
      <c r="T160" s="24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3" t="s">
        <v>147</v>
      </c>
      <c r="AT160" s="243" t="s">
        <v>142</v>
      </c>
      <c r="AU160" s="243" t="s">
        <v>86</v>
      </c>
      <c r="AY160" s="14" t="s">
        <v>139</v>
      </c>
      <c r="BE160" s="244">
        <f>IF(N160="základní",J160,0)</f>
        <v>0</v>
      </c>
      <c r="BF160" s="244">
        <f>IF(N160="snížená",J160,0)</f>
        <v>0</v>
      </c>
      <c r="BG160" s="244">
        <f>IF(N160="zákl. přenesená",J160,0)</f>
        <v>0</v>
      </c>
      <c r="BH160" s="244">
        <f>IF(N160="sníž. přenesená",J160,0)</f>
        <v>0</v>
      </c>
      <c r="BI160" s="244">
        <f>IF(N160="nulová",J160,0)</f>
        <v>0</v>
      </c>
      <c r="BJ160" s="14" t="s">
        <v>84</v>
      </c>
      <c r="BK160" s="244">
        <f>ROUND(I160*H160,2)</f>
        <v>0</v>
      </c>
      <c r="BL160" s="14" t="s">
        <v>147</v>
      </c>
      <c r="BM160" s="243" t="s">
        <v>1600</v>
      </c>
    </row>
    <row r="161" s="2" customFormat="1" ht="24" customHeight="1">
      <c r="A161" s="35"/>
      <c r="B161" s="36"/>
      <c r="C161" s="232" t="s">
        <v>751</v>
      </c>
      <c r="D161" s="232" t="s">
        <v>142</v>
      </c>
      <c r="E161" s="233" t="s">
        <v>613</v>
      </c>
      <c r="F161" s="234" t="s">
        <v>614</v>
      </c>
      <c r="G161" s="235" t="s">
        <v>145</v>
      </c>
      <c r="H161" s="236">
        <v>28</v>
      </c>
      <c r="I161" s="237"/>
      <c r="J161" s="238">
        <f>ROUND(I161*H161,2)</f>
        <v>0</v>
      </c>
      <c r="K161" s="234" t="s">
        <v>146</v>
      </c>
      <c r="L161" s="41"/>
      <c r="M161" s="239" t="s">
        <v>1</v>
      </c>
      <c r="N161" s="240" t="s">
        <v>41</v>
      </c>
      <c r="O161" s="88"/>
      <c r="P161" s="241">
        <f>O161*H161</f>
        <v>0</v>
      </c>
      <c r="Q161" s="241">
        <v>0.00019000000000000001</v>
      </c>
      <c r="R161" s="241">
        <f>Q161*H161</f>
        <v>0.0053200000000000001</v>
      </c>
      <c r="S161" s="241">
        <v>0</v>
      </c>
      <c r="T161" s="24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3" t="s">
        <v>147</v>
      </c>
      <c r="AT161" s="243" t="s">
        <v>142</v>
      </c>
      <c r="AU161" s="243" t="s">
        <v>86</v>
      </c>
      <c r="AY161" s="14" t="s">
        <v>139</v>
      </c>
      <c r="BE161" s="244">
        <f>IF(N161="základní",J161,0)</f>
        <v>0</v>
      </c>
      <c r="BF161" s="244">
        <f>IF(N161="snížená",J161,0)</f>
        <v>0</v>
      </c>
      <c r="BG161" s="244">
        <f>IF(N161="zákl. přenesená",J161,0)</f>
        <v>0</v>
      </c>
      <c r="BH161" s="244">
        <f>IF(N161="sníž. přenesená",J161,0)</f>
        <v>0</v>
      </c>
      <c r="BI161" s="244">
        <f>IF(N161="nulová",J161,0)</f>
        <v>0</v>
      </c>
      <c r="BJ161" s="14" t="s">
        <v>84</v>
      </c>
      <c r="BK161" s="244">
        <f>ROUND(I161*H161,2)</f>
        <v>0</v>
      </c>
      <c r="BL161" s="14" t="s">
        <v>147</v>
      </c>
      <c r="BM161" s="243" t="s">
        <v>1601</v>
      </c>
    </row>
    <row r="162" s="2" customFormat="1" ht="24" customHeight="1">
      <c r="A162" s="35"/>
      <c r="B162" s="36"/>
      <c r="C162" s="232" t="s">
        <v>761</v>
      </c>
      <c r="D162" s="232" t="s">
        <v>142</v>
      </c>
      <c r="E162" s="233" t="s">
        <v>1419</v>
      </c>
      <c r="F162" s="234" t="s">
        <v>1420</v>
      </c>
      <c r="G162" s="235" t="s">
        <v>145</v>
      </c>
      <c r="H162" s="236">
        <v>6</v>
      </c>
      <c r="I162" s="237"/>
      <c r="J162" s="238">
        <f>ROUND(I162*H162,2)</f>
        <v>0</v>
      </c>
      <c r="K162" s="234" t="s">
        <v>146</v>
      </c>
      <c r="L162" s="41"/>
      <c r="M162" s="239" t="s">
        <v>1</v>
      </c>
      <c r="N162" s="240" t="s">
        <v>41</v>
      </c>
      <c r="O162" s="88"/>
      <c r="P162" s="241">
        <f>O162*H162</f>
        <v>0</v>
      </c>
      <c r="Q162" s="241">
        <v>0.00035</v>
      </c>
      <c r="R162" s="241">
        <f>Q162*H162</f>
        <v>0.0020999999999999999</v>
      </c>
      <c r="S162" s="241">
        <v>0</v>
      </c>
      <c r="T162" s="24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3" t="s">
        <v>147</v>
      </c>
      <c r="AT162" s="243" t="s">
        <v>142</v>
      </c>
      <c r="AU162" s="243" t="s">
        <v>86</v>
      </c>
      <c r="AY162" s="14" t="s">
        <v>139</v>
      </c>
      <c r="BE162" s="244">
        <f>IF(N162="základní",J162,0)</f>
        <v>0</v>
      </c>
      <c r="BF162" s="244">
        <f>IF(N162="snížená",J162,0)</f>
        <v>0</v>
      </c>
      <c r="BG162" s="244">
        <f>IF(N162="zákl. přenesená",J162,0)</f>
        <v>0</v>
      </c>
      <c r="BH162" s="244">
        <f>IF(N162="sníž. přenesená",J162,0)</f>
        <v>0</v>
      </c>
      <c r="BI162" s="244">
        <f>IF(N162="nulová",J162,0)</f>
        <v>0</v>
      </c>
      <c r="BJ162" s="14" t="s">
        <v>84</v>
      </c>
      <c r="BK162" s="244">
        <f>ROUND(I162*H162,2)</f>
        <v>0</v>
      </c>
      <c r="BL162" s="14" t="s">
        <v>147</v>
      </c>
      <c r="BM162" s="243" t="s">
        <v>1602</v>
      </c>
    </row>
    <row r="163" s="2" customFormat="1" ht="16.5" customHeight="1">
      <c r="A163" s="35"/>
      <c r="B163" s="36"/>
      <c r="C163" s="232" t="s">
        <v>770</v>
      </c>
      <c r="D163" s="232" t="s">
        <v>142</v>
      </c>
      <c r="E163" s="233" t="s">
        <v>616</v>
      </c>
      <c r="F163" s="234" t="s">
        <v>617</v>
      </c>
      <c r="G163" s="235" t="s">
        <v>145</v>
      </c>
      <c r="H163" s="236">
        <v>34</v>
      </c>
      <c r="I163" s="237"/>
      <c r="J163" s="238">
        <f>ROUND(I163*H163,2)</f>
        <v>0</v>
      </c>
      <c r="K163" s="234" t="s">
        <v>146</v>
      </c>
      <c r="L163" s="41"/>
      <c r="M163" s="239" t="s">
        <v>1</v>
      </c>
      <c r="N163" s="240" t="s">
        <v>41</v>
      </c>
      <c r="O163" s="88"/>
      <c r="P163" s="241">
        <f>O163*H163</f>
        <v>0</v>
      </c>
      <c r="Q163" s="241">
        <v>1.0000000000000001E-05</v>
      </c>
      <c r="R163" s="241">
        <f>Q163*H163</f>
        <v>0.00034000000000000002</v>
      </c>
      <c r="S163" s="241">
        <v>0</v>
      </c>
      <c r="T163" s="24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3" t="s">
        <v>147</v>
      </c>
      <c r="AT163" s="243" t="s">
        <v>142</v>
      </c>
      <c r="AU163" s="243" t="s">
        <v>86</v>
      </c>
      <c r="AY163" s="14" t="s">
        <v>139</v>
      </c>
      <c r="BE163" s="244">
        <f>IF(N163="základní",J163,0)</f>
        <v>0</v>
      </c>
      <c r="BF163" s="244">
        <f>IF(N163="snížená",J163,0)</f>
        <v>0</v>
      </c>
      <c r="BG163" s="244">
        <f>IF(N163="zákl. přenesená",J163,0)</f>
        <v>0</v>
      </c>
      <c r="BH163" s="244">
        <f>IF(N163="sníž. přenesená",J163,0)</f>
        <v>0</v>
      </c>
      <c r="BI163" s="244">
        <f>IF(N163="nulová",J163,0)</f>
        <v>0</v>
      </c>
      <c r="BJ163" s="14" t="s">
        <v>84</v>
      </c>
      <c r="BK163" s="244">
        <f>ROUND(I163*H163,2)</f>
        <v>0</v>
      </c>
      <c r="BL163" s="14" t="s">
        <v>147</v>
      </c>
      <c r="BM163" s="243" t="s">
        <v>1603</v>
      </c>
    </row>
    <row r="164" s="2" customFormat="1" ht="16.5" customHeight="1">
      <c r="A164" s="35"/>
      <c r="B164" s="36"/>
      <c r="C164" s="232" t="s">
        <v>774</v>
      </c>
      <c r="D164" s="232" t="s">
        <v>142</v>
      </c>
      <c r="E164" s="233" t="s">
        <v>1424</v>
      </c>
      <c r="F164" s="234" t="s">
        <v>1425</v>
      </c>
      <c r="G164" s="235" t="s">
        <v>611</v>
      </c>
      <c r="H164" s="236">
        <v>1</v>
      </c>
      <c r="I164" s="237"/>
      <c r="J164" s="238">
        <f>ROUND(I164*H164,2)</f>
        <v>0</v>
      </c>
      <c r="K164" s="234" t="s">
        <v>1</v>
      </c>
      <c r="L164" s="41"/>
      <c r="M164" s="239" t="s">
        <v>1</v>
      </c>
      <c r="N164" s="240" t="s">
        <v>41</v>
      </c>
      <c r="O164" s="88"/>
      <c r="P164" s="241">
        <f>O164*H164</f>
        <v>0</v>
      </c>
      <c r="Q164" s="241">
        <v>0.01</v>
      </c>
      <c r="R164" s="241">
        <f>Q164*H164</f>
        <v>0.01</v>
      </c>
      <c r="S164" s="241">
        <v>0</v>
      </c>
      <c r="T164" s="24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3" t="s">
        <v>147</v>
      </c>
      <c r="AT164" s="243" t="s">
        <v>142</v>
      </c>
      <c r="AU164" s="243" t="s">
        <v>86</v>
      </c>
      <c r="AY164" s="14" t="s">
        <v>139</v>
      </c>
      <c r="BE164" s="244">
        <f>IF(N164="základní",J164,0)</f>
        <v>0</v>
      </c>
      <c r="BF164" s="244">
        <f>IF(N164="snížená",J164,0)</f>
        <v>0</v>
      </c>
      <c r="BG164" s="244">
        <f>IF(N164="zákl. přenesená",J164,0)</f>
        <v>0</v>
      </c>
      <c r="BH164" s="244">
        <f>IF(N164="sníž. přenesená",J164,0)</f>
        <v>0</v>
      </c>
      <c r="BI164" s="244">
        <f>IF(N164="nulová",J164,0)</f>
        <v>0</v>
      </c>
      <c r="BJ164" s="14" t="s">
        <v>84</v>
      </c>
      <c r="BK164" s="244">
        <f>ROUND(I164*H164,2)</f>
        <v>0</v>
      </c>
      <c r="BL164" s="14" t="s">
        <v>147</v>
      </c>
      <c r="BM164" s="243" t="s">
        <v>1604</v>
      </c>
    </row>
    <row r="165" s="2" customFormat="1" ht="16.5" customHeight="1">
      <c r="A165" s="35"/>
      <c r="B165" s="36"/>
      <c r="C165" s="257" t="s">
        <v>786</v>
      </c>
      <c r="D165" s="257" t="s">
        <v>512</v>
      </c>
      <c r="E165" s="258" t="s">
        <v>1427</v>
      </c>
      <c r="F165" s="259" t="s">
        <v>1428</v>
      </c>
      <c r="G165" s="260" t="s">
        <v>627</v>
      </c>
      <c r="H165" s="261">
        <v>1</v>
      </c>
      <c r="I165" s="262"/>
      <c r="J165" s="263">
        <f>ROUND(I165*H165,2)</f>
        <v>0</v>
      </c>
      <c r="K165" s="259" t="s">
        <v>1</v>
      </c>
      <c r="L165" s="264"/>
      <c r="M165" s="265" t="s">
        <v>1</v>
      </c>
      <c r="N165" s="266" t="s">
        <v>41</v>
      </c>
      <c r="O165" s="88"/>
      <c r="P165" s="241">
        <f>O165*H165</f>
        <v>0</v>
      </c>
      <c r="Q165" s="241">
        <v>0</v>
      </c>
      <c r="R165" s="241">
        <f>Q165*H165</f>
        <v>0</v>
      </c>
      <c r="S165" s="241">
        <v>0</v>
      </c>
      <c r="T165" s="24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3" t="s">
        <v>281</v>
      </c>
      <c r="AT165" s="243" t="s">
        <v>512</v>
      </c>
      <c r="AU165" s="243" t="s">
        <v>86</v>
      </c>
      <c r="AY165" s="14" t="s">
        <v>139</v>
      </c>
      <c r="BE165" s="244">
        <f>IF(N165="základní",J165,0)</f>
        <v>0</v>
      </c>
      <c r="BF165" s="244">
        <f>IF(N165="snížená",J165,0)</f>
        <v>0</v>
      </c>
      <c r="BG165" s="244">
        <f>IF(N165="zákl. přenesená",J165,0)</f>
        <v>0</v>
      </c>
      <c r="BH165" s="244">
        <f>IF(N165="sníž. přenesená",J165,0)</f>
        <v>0</v>
      </c>
      <c r="BI165" s="244">
        <f>IF(N165="nulová",J165,0)</f>
        <v>0</v>
      </c>
      <c r="BJ165" s="14" t="s">
        <v>84</v>
      </c>
      <c r="BK165" s="244">
        <f>ROUND(I165*H165,2)</f>
        <v>0</v>
      </c>
      <c r="BL165" s="14" t="s">
        <v>147</v>
      </c>
      <c r="BM165" s="243" t="s">
        <v>1605</v>
      </c>
    </row>
    <row r="166" s="2" customFormat="1" ht="16.5" customHeight="1">
      <c r="A166" s="35"/>
      <c r="B166" s="36"/>
      <c r="C166" s="257" t="s">
        <v>782</v>
      </c>
      <c r="D166" s="257" t="s">
        <v>512</v>
      </c>
      <c r="E166" s="258" t="s">
        <v>1430</v>
      </c>
      <c r="F166" s="259" t="s">
        <v>1431</v>
      </c>
      <c r="G166" s="260" t="s">
        <v>627</v>
      </c>
      <c r="H166" s="261">
        <v>1</v>
      </c>
      <c r="I166" s="262"/>
      <c r="J166" s="263">
        <f>ROUND(I166*H166,2)</f>
        <v>0</v>
      </c>
      <c r="K166" s="259" t="s">
        <v>1</v>
      </c>
      <c r="L166" s="264"/>
      <c r="M166" s="265" t="s">
        <v>1</v>
      </c>
      <c r="N166" s="266" t="s">
        <v>41</v>
      </c>
      <c r="O166" s="88"/>
      <c r="P166" s="241">
        <f>O166*H166</f>
        <v>0</v>
      </c>
      <c r="Q166" s="241">
        <v>0.0021810000000000002</v>
      </c>
      <c r="R166" s="241">
        <f>Q166*H166</f>
        <v>0.0021810000000000002</v>
      </c>
      <c r="S166" s="241">
        <v>0</v>
      </c>
      <c r="T166" s="24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3" t="s">
        <v>281</v>
      </c>
      <c r="AT166" s="243" t="s">
        <v>512</v>
      </c>
      <c r="AU166" s="243" t="s">
        <v>86</v>
      </c>
      <c r="AY166" s="14" t="s">
        <v>139</v>
      </c>
      <c r="BE166" s="244">
        <f>IF(N166="základní",J166,0)</f>
        <v>0</v>
      </c>
      <c r="BF166" s="244">
        <f>IF(N166="snížená",J166,0)</f>
        <v>0</v>
      </c>
      <c r="BG166" s="244">
        <f>IF(N166="zákl. přenesená",J166,0)</f>
        <v>0</v>
      </c>
      <c r="BH166" s="244">
        <f>IF(N166="sníž. přenesená",J166,0)</f>
        <v>0</v>
      </c>
      <c r="BI166" s="244">
        <f>IF(N166="nulová",J166,0)</f>
        <v>0</v>
      </c>
      <c r="BJ166" s="14" t="s">
        <v>84</v>
      </c>
      <c r="BK166" s="244">
        <f>ROUND(I166*H166,2)</f>
        <v>0</v>
      </c>
      <c r="BL166" s="14" t="s">
        <v>147</v>
      </c>
      <c r="BM166" s="243" t="s">
        <v>1606</v>
      </c>
    </row>
    <row r="167" s="2" customFormat="1">
      <c r="A167" s="35"/>
      <c r="B167" s="36"/>
      <c r="C167" s="37"/>
      <c r="D167" s="245" t="s">
        <v>331</v>
      </c>
      <c r="E167" s="37"/>
      <c r="F167" s="246" t="s">
        <v>1607</v>
      </c>
      <c r="G167" s="37"/>
      <c r="H167" s="37"/>
      <c r="I167" s="141"/>
      <c r="J167" s="37"/>
      <c r="K167" s="37"/>
      <c r="L167" s="41"/>
      <c r="M167" s="251"/>
      <c r="N167" s="252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331</v>
      </c>
      <c r="AU167" s="14" t="s">
        <v>86</v>
      </c>
    </row>
    <row r="168" s="2" customFormat="1" ht="24" customHeight="1">
      <c r="A168" s="35"/>
      <c r="B168" s="36"/>
      <c r="C168" s="232" t="s">
        <v>766</v>
      </c>
      <c r="D168" s="232" t="s">
        <v>142</v>
      </c>
      <c r="E168" s="233" t="s">
        <v>1434</v>
      </c>
      <c r="F168" s="234" t="s">
        <v>860</v>
      </c>
      <c r="G168" s="235" t="s">
        <v>239</v>
      </c>
      <c r="H168" s="236">
        <v>1</v>
      </c>
      <c r="I168" s="237"/>
      <c r="J168" s="238">
        <f>ROUND(I168*H168,2)</f>
        <v>0</v>
      </c>
      <c r="K168" s="234" t="s">
        <v>146</v>
      </c>
      <c r="L168" s="41"/>
      <c r="M168" s="239" t="s">
        <v>1</v>
      </c>
      <c r="N168" s="240" t="s">
        <v>41</v>
      </c>
      <c r="O168" s="88"/>
      <c r="P168" s="241">
        <f>O168*H168</f>
        <v>0</v>
      </c>
      <c r="Q168" s="241">
        <v>0.00068000000000000005</v>
      </c>
      <c r="R168" s="241">
        <f>Q168*H168</f>
        <v>0.00068000000000000005</v>
      </c>
      <c r="S168" s="241">
        <v>0</v>
      </c>
      <c r="T168" s="24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3" t="s">
        <v>147</v>
      </c>
      <c r="AT168" s="243" t="s">
        <v>142</v>
      </c>
      <c r="AU168" s="243" t="s">
        <v>86</v>
      </c>
      <c r="AY168" s="14" t="s">
        <v>139</v>
      </c>
      <c r="BE168" s="244">
        <f>IF(N168="základní",J168,0)</f>
        <v>0</v>
      </c>
      <c r="BF168" s="244">
        <f>IF(N168="snížená",J168,0)</f>
        <v>0</v>
      </c>
      <c r="BG168" s="244">
        <f>IF(N168="zákl. přenesená",J168,0)</f>
        <v>0</v>
      </c>
      <c r="BH168" s="244">
        <f>IF(N168="sníž. přenesená",J168,0)</f>
        <v>0</v>
      </c>
      <c r="BI168" s="244">
        <f>IF(N168="nulová",J168,0)</f>
        <v>0</v>
      </c>
      <c r="BJ168" s="14" t="s">
        <v>84</v>
      </c>
      <c r="BK168" s="244">
        <f>ROUND(I168*H168,2)</f>
        <v>0</v>
      </c>
      <c r="BL168" s="14" t="s">
        <v>147</v>
      </c>
      <c r="BM168" s="243" t="s">
        <v>1608</v>
      </c>
    </row>
    <row r="169" s="2" customFormat="1" ht="16.5" customHeight="1">
      <c r="A169" s="35"/>
      <c r="B169" s="36"/>
      <c r="C169" s="232" t="s">
        <v>798</v>
      </c>
      <c r="D169" s="232" t="s">
        <v>142</v>
      </c>
      <c r="E169" s="233" t="s">
        <v>1107</v>
      </c>
      <c r="F169" s="234" t="s">
        <v>1108</v>
      </c>
      <c r="G169" s="235" t="s">
        <v>166</v>
      </c>
      <c r="H169" s="236">
        <v>1</v>
      </c>
      <c r="I169" s="237"/>
      <c r="J169" s="238">
        <f>ROUND(I169*H169,2)</f>
        <v>0</v>
      </c>
      <c r="K169" s="234" t="s">
        <v>146</v>
      </c>
      <c r="L169" s="41"/>
      <c r="M169" s="239" t="s">
        <v>1</v>
      </c>
      <c r="N169" s="240" t="s">
        <v>41</v>
      </c>
      <c r="O169" s="88"/>
      <c r="P169" s="241">
        <f>O169*H169</f>
        <v>0</v>
      </c>
      <c r="Q169" s="241">
        <v>0.00044000000000000002</v>
      </c>
      <c r="R169" s="241">
        <f>Q169*H169</f>
        <v>0.00044000000000000002</v>
      </c>
      <c r="S169" s="241">
        <v>0</v>
      </c>
      <c r="T169" s="24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3" t="s">
        <v>147</v>
      </c>
      <c r="AT169" s="243" t="s">
        <v>142</v>
      </c>
      <c r="AU169" s="243" t="s">
        <v>86</v>
      </c>
      <c r="AY169" s="14" t="s">
        <v>139</v>
      </c>
      <c r="BE169" s="244">
        <f>IF(N169="základní",J169,0)</f>
        <v>0</v>
      </c>
      <c r="BF169" s="244">
        <f>IF(N169="snížená",J169,0)</f>
        <v>0</v>
      </c>
      <c r="BG169" s="244">
        <f>IF(N169="zákl. přenesená",J169,0)</f>
        <v>0</v>
      </c>
      <c r="BH169" s="244">
        <f>IF(N169="sníž. přenesená",J169,0)</f>
        <v>0</v>
      </c>
      <c r="BI169" s="244">
        <f>IF(N169="nulová",J169,0)</f>
        <v>0</v>
      </c>
      <c r="BJ169" s="14" t="s">
        <v>84</v>
      </c>
      <c r="BK169" s="244">
        <f>ROUND(I169*H169,2)</f>
        <v>0</v>
      </c>
      <c r="BL169" s="14" t="s">
        <v>147</v>
      </c>
      <c r="BM169" s="243" t="s">
        <v>1609</v>
      </c>
    </row>
    <row r="170" s="2" customFormat="1" ht="16.5" customHeight="1">
      <c r="A170" s="35"/>
      <c r="B170" s="36"/>
      <c r="C170" s="232" t="s">
        <v>794</v>
      </c>
      <c r="D170" s="232" t="s">
        <v>142</v>
      </c>
      <c r="E170" s="233" t="s">
        <v>1437</v>
      </c>
      <c r="F170" s="234" t="s">
        <v>1438</v>
      </c>
      <c r="G170" s="235" t="s">
        <v>166</v>
      </c>
      <c r="H170" s="236">
        <v>2</v>
      </c>
      <c r="I170" s="237"/>
      <c r="J170" s="238">
        <f>ROUND(I170*H170,2)</f>
        <v>0</v>
      </c>
      <c r="K170" s="234" t="s">
        <v>146</v>
      </c>
      <c r="L170" s="41"/>
      <c r="M170" s="239" t="s">
        <v>1</v>
      </c>
      <c r="N170" s="240" t="s">
        <v>41</v>
      </c>
      <c r="O170" s="88"/>
      <c r="P170" s="241">
        <f>O170*H170</f>
        <v>0</v>
      </c>
      <c r="Q170" s="241">
        <v>0.00075000000000000002</v>
      </c>
      <c r="R170" s="241">
        <f>Q170*H170</f>
        <v>0.0015</v>
      </c>
      <c r="S170" s="241">
        <v>0</v>
      </c>
      <c r="T170" s="24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3" t="s">
        <v>147</v>
      </c>
      <c r="AT170" s="243" t="s">
        <v>142</v>
      </c>
      <c r="AU170" s="243" t="s">
        <v>86</v>
      </c>
      <c r="AY170" s="14" t="s">
        <v>139</v>
      </c>
      <c r="BE170" s="244">
        <f>IF(N170="základní",J170,0)</f>
        <v>0</v>
      </c>
      <c r="BF170" s="244">
        <f>IF(N170="snížená",J170,0)</f>
        <v>0</v>
      </c>
      <c r="BG170" s="244">
        <f>IF(N170="zákl. přenesená",J170,0)</f>
        <v>0</v>
      </c>
      <c r="BH170" s="244">
        <f>IF(N170="sníž. přenesená",J170,0)</f>
        <v>0</v>
      </c>
      <c r="BI170" s="244">
        <f>IF(N170="nulová",J170,0)</f>
        <v>0</v>
      </c>
      <c r="BJ170" s="14" t="s">
        <v>84</v>
      </c>
      <c r="BK170" s="244">
        <f>ROUND(I170*H170,2)</f>
        <v>0</v>
      </c>
      <c r="BL170" s="14" t="s">
        <v>147</v>
      </c>
      <c r="BM170" s="243" t="s">
        <v>1610</v>
      </c>
    </row>
    <row r="171" s="2" customFormat="1" ht="24" customHeight="1">
      <c r="A171" s="35"/>
      <c r="B171" s="36"/>
      <c r="C171" s="232" t="s">
        <v>802</v>
      </c>
      <c r="D171" s="232" t="s">
        <v>142</v>
      </c>
      <c r="E171" s="233" t="s">
        <v>630</v>
      </c>
      <c r="F171" s="234" t="s">
        <v>631</v>
      </c>
      <c r="G171" s="235" t="s">
        <v>166</v>
      </c>
      <c r="H171" s="236">
        <v>1</v>
      </c>
      <c r="I171" s="237"/>
      <c r="J171" s="238">
        <f>ROUND(I171*H171,2)</f>
        <v>0</v>
      </c>
      <c r="K171" s="234" t="s">
        <v>1</v>
      </c>
      <c r="L171" s="41"/>
      <c r="M171" s="239" t="s">
        <v>1</v>
      </c>
      <c r="N171" s="240" t="s">
        <v>41</v>
      </c>
      <c r="O171" s="88"/>
      <c r="P171" s="241">
        <f>O171*H171</f>
        <v>0</v>
      </c>
      <c r="Q171" s="241">
        <v>0.0023800000000000002</v>
      </c>
      <c r="R171" s="241">
        <f>Q171*H171</f>
        <v>0.0023800000000000002</v>
      </c>
      <c r="S171" s="241">
        <v>0</v>
      </c>
      <c r="T171" s="24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3" t="s">
        <v>147</v>
      </c>
      <c r="AT171" s="243" t="s">
        <v>142</v>
      </c>
      <c r="AU171" s="243" t="s">
        <v>86</v>
      </c>
      <c r="AY171" s="14" t="s">
        <v>139</v>
      </c>
      <c r="BE171" s="244">
        <f>IF(N171="základní",J171,0)</f>
        <v>0</v>
      </c>
      <c r="BF171" s="244">
        <f>IF(N171="snížená",J171,0)</f>
        <v>0</v>
      </c>
      <c r="BG171" s="244">
        <f>IF(N171="zákl. přenesená",J171,0)</f>
        <v>0</v>
      </c>
      <c r="BH171" s="244">
        <f>IF(N171="sníž. přenesená",J171,0)</f>
        <v>0</v>
      </c>
      <c r="BI171" s="244">
        <f>IF(N171="nulová",J171,0)</f>
        <v>0</v>
      </c>
      <c r="BJ171" s="14" t="s">
        <v>84</v>
      </c>
      <c r="BK171" s="244">
        <f>ROUND(I171*H171,2)</f>
        <v>0</v>
      </c>
      <c r="BL171" s="14" t="s">
        <v>147</v>
      </c>
      <c r="BM171" s="243" t="s">
        <v>1611</v>
      </c>
    </row>
    <row r="172" s="2" customFormat="1" ht="24" customHeight="1">
      <c r="A172" s="35"/>
      <c r="B172" s="36"/>
      <c r="C172" s="232" t="s">
        <v>807</v>
      </c>
      <c r="D172" s="232" t="s">
        <v>142</v>
      </c>
      <c r="E172" s="233" t="s">
        <v>634</v>
      </c>
      <c r="F172" s="234" t="s">
        <v>635</v>
      </c>
      <c r="G172" s="235" t="s">
        <v>155</v>
      </c>
      <c r="H172" s="236">
        <v>0.17699999999999999</v>
      </c>
      <c r="I172" s="237"/>
      <c r="J172" s="238">
        <f>ROUND(I172*H172,2)</f>
        <v>0</v>
      </c>
      <c r="K172" s="234" t="s">
        <v>146</v>
      </c>
      <c r="L172" s="41"/>
      <c r="M172" s="239" t="s">
        <v>1</v>
      </c>
      <c r="N172" s="240" t="s">
        <v>41</v>
      </c>
      <c r="O172" s="88"/>
      <c r="P172" s="241">
        <f>O172*H172</f>
        <v>0</v>
      </c>
      <c r="Q172" s="241">
        <v>0</v>
      </c>
      <c r="R172" s="241">
        <f>Q172*H172</f>
        <v>0</v>
      </c>
      <c r="S172" s="241">
        <v>0</v>
      </c>
      <c r="T172" s="24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3" t="s">
        <v>147</v>
      </c>
      <c r="AT172" s="243" t="s">
        <v>142</v>
      </c>
      <c r="AU172" s="243" t="s">
        <v>86</v>
      </c>
      <c r="AY172" s="14" t="s">
        <v>139</v>
      </c>
      <c r="BE172" s="244">
        <f>IF(N172="základní",J172,0)</f>
        <v>0</v>
      </c>
      <c r="BF172" s="244">
        <f>IF(N172="snížená",J172,0)</f>
        <v>0</v>
      </c>
      <c r="BG172" s="244">
        <f>IF(N172="zákl. přenesená",J172,0)</f>
        <v>0</v>
      </c>
      <c r="BH172" s="244">
        <f>IF(N172="sníž. přenesená",J172,0)</f>
        <v>0</v>
      </c>
      <c r="BI172" s="244">
        <f>IF(N172="nulová",J172,0)</f>
        <v>0</v>
      </c>
      <c r="BJ172" s="14" t="s">
        <v>84</v>
      </c>
      <c r="BK172" s="244">
        <f>ROUND(I172*H172,2)</f>
        <v>0</v>
      </c>
      <c r="BL172" s="14" t="s">
        <v>147</v>
      </c>
      <c r="BM172" s="243" t="s">
        <v>1612</v>
      </c>
    </row>
    <row r="173" s="12" customFormat="1" ht="22.8" customHeight="1">
      <c r="A173" s="12"/>
      <c r="B173" s="216"/>
      <c r="C173" s="217"/>
      <c r="D173" s="218" t="s">
        <v>75</v>
      </c>
      <c r="E173" s="230" t="s">
        <v>206</v>
      </c>
      <c r="F173" s="230" t="s">
        <v>207</v>
      </c>
      <c r="G173" s="217"/>
      <c r="H173" s="217"/>
      <c r="I173" s="220"/>
      <c r="J173" s="231">
        <f>BK173</f>
        <v>0</v>
      </c>
      <c r="K173" s="217"/>
      <c r="L173" s="222"/>
      <c r="M173" s="223"/>
      <c r="N173" s="224"/>
      <c r="O173" s="224"/>
      <c r="P173" s="225">
        <f>SUM(P174:P188)</f>
        <v>0</v>
      </c>
      <c r="Q173" s="224"/>
      <c r="R173" s="225">
        <f>SUM(R174:R188)</f>
        <v>0.082140000000000005</v>
      </c>
      <c r="S173" s="224"/>
      <c r="T173" s="226">
        <f>SUM(T174:T188)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7" t="s">
        <v>86</v>
      </c>
      <c r="AT173" s="228" t="s">
        <v>75</v>
      </c>
      <c r="AU173" s="228" t="s">
        <v>84</v>
      </c>
      <c r="AY173" s="227" t="s">
        <v>139</v>
      </c>
      <c r="BK173" s="229">
        <f>SUM(BK174:BK188)</f>
        <v>0</v>
      </c>
    </row>
    <row r="174" s="2" customFormat="1" ht="16.5" customHeight="1">
      <c r="A174" s="35"/>
      <c r="B174" s="36"/>
      <c r="C174" s="232" t="s">
        <v>370</v>
      </c>
      <c r="D174" s="232" t="s">
        <v>142</v>
      </c>
      <c r="E174" s="233" t="s">
        <v>832</v>
      </c>
      <c r="F174" s="234" t="s">
        <v>833</v>
      </c>
      <c r="G174" s="235" t="s">
        <v>239</v>
      </c>
      <c r="H174" s="236">
        <v>6</v>
      </c>
      <c r="I174" s="237"/>
      <c r="J174" s="238">
        <f>ROUND(I174*H174,2)</f>
        <v>0</v>
      </c>
      <c r="K174" s="234" t="s">
        <v>146</v>
      </c>
      <c r="L174" s="41"/>
      <c r="M174" s="239" t="s">
        <v>1</v>
      </c>
      <c r="N174" s="240" t="s">
        <v>41</v>
      </c>
      <c r="O174" s="88"/>
      <c r="P174" s="241">
        <f>O174*H174</f>
        <v>0</v>
      </c>
      <c r="Q174" s="241">
        <v>0.0011199999999999999</v>
      </c>
      <c r="R174" s="241">
        <f>Q174*H174</f>
        <v>0.0067199999999999994</v>
      </c>
      <c r="S174" s="241">
        <v>0</v>
      </c>
      <c r="T174" s="24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3" t="s">
        <v>147</v>
      </c>
      <c r="AT174" s="243" t="s">
        <v>142</v>
      </c>
      <c r="AU174" s="243" t="s">
        <v>86</v>
      </c>
      <c r="AY174" s="14" t="s">
        <v>139</v>
      </c>
      <c r="BE174" s="244">
        <f>IF(N174="základní",J174,0)</f>
        <v>0</v>
      </c>
      <c r="BF174" s="244">
        <f>IF(N174="snížená",J174,0)</f>
        <v>0</v>
      </c>
      <c r="BG174" s="244">
        <f>IF(N174="zákl. přenesená",J174,0)</f>
        <v>0</v>
      </c>
      <c r="BH174" s="244">
        <f>IF(N174="sníž. přenesená",J174,0)</f>
        <v>0</v>
      </c>
      <c r="BI174" s="244">
        <f>IF(N174="nulová",J174,0)</f>
        <v>0</v>
      </c>
      <c r="BJ174" s="14" t="s">
        <v>84</v>
      </c>
      <c r="BK174" s="244">
        <f>ROUND(I174*H174,2)</f>
        <v>0</v>
      </c>
      <c r="BL174" s="14" t="s">
        <v>147</v>
      </c>
      <c r="BM174" s="243" t="s">
        <v>1613</v>
      </c>
    </row>
    <row r="175" s="2" customFormat="1" ht="16.5" customHeight="1">
      <c r="A175" s="35"/>
      <c r="B175" s="36"/>
      <c r="C175" s="257" t="s">
        <v>380</v>
      </c>
      <c r="D175" s="257" t="s">
        <v>512</v>
      </c>
      <c r="E175" s="258" t="s">
        <v>836</v>
      </c>
      <c r="F175" s="259" t="s">
        <v>837</v>
      </c>
      <c r="G175" s="260" t="s">
        <v>611</v>
      </c>
      <c r="H175" s="261">
        <v>6</v>
      </c>
      <c r="I175" s="262"/>
      <c r="J175" s="263">
        <f>ROUND(I175*H175,2)</f>
        <v>0</v>
      </c>
      <c r="K175" s="259" t="s">
        <v>1</v>
      </c>
      <c r="L175" s="264"/>
      <c r="M175" s="265" t="s">
        <v>1</v>
      </c>
      <c r="N175" s="266" t="s">
        <v>41</v>
      </c>
      <c r="O175" s="88"/>
      <c r="P175" s="241">
        <f>O175*H175</f>
        <v>0</v>
      </c>
      <c r="Q175" s="241">
        <v>0.00029999999999999997</v>
      </c>
      <c r="R175" s="241">
        <f>Q175*H175</f>
        <v>0.0018</v>
      </c>
      <c r="S175" s="241">
        <v>0</v>
      </c>
      <c r="T175" s="24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3" t="s">
        <v>281</v>
      </c>
      <c r="AT175" s="243" t="s">
        <v>512</v>
      </c>
      <c r="AU175" s="243" t="s">
        <v>86</v>
      </c>
      <c r="AY175" s="14" t="s">
        <v>139</v>
      </c>
      <c r="BE175" s="244">
        <f>IF(N175="základní",J175,0)</f>
        <v>0</v>
      </c>
      <c r="BF175" s="244">
        <f>IF(N175="snížená",J175,0)</f>
        <v>0</v>
      </c>
      <c r="BG175" s="244">
        <f>IF(N175="zákl. přenesená",J175,0)</f>
        <v>0</v>
      </c>
      <c r="BH175" s="244">
        <f>IF(N175="sníž. přenesená",J175,0)</f>
        <v>0</v>
      </c>
      <c r="BI175" s="244">
        <f>IF(N175="nulová",J175,0)</f>
        <v>0</v>
      </c>
      <c r="BJ175" s="14" t="s">
        <v>84</v>
      </c>
      <c r="BK175" s="244">
        <f>ROUND(I175*H175,2)</f>
        <v>0</v>
      </c>
      <c r="BL175" s="14" t="s">
        <v>147</v>
      </c>
      <c r="BM175" s="243" t="s">
        <v>1614</v>
      </c>
    </row>
    <row r="176" s="2" customFormat="1" ht="24" customHeight="1">
      <c r="A176" s="35"/>
      <c r="B176" s="36"/>
      <c r="C176" s="257" t="s">
        <v>168</v>
      </c>
      <c r="D176" s="257" t="s">
        <v>512</v>
      </c>
      <c r="E176" s="258" t="s">
        <v>854</v>
      </c>
      <c r="F176" s="259" t="s">
        <v>855</v>
      </c>
      <c r="G176" s="260" t="s">
        <v>627</v>
      </c>
      <c r="H176" s="261">
        <v>1</v>
      </c>
      <c r="I176" s="262"/>
      <c r="J176" s="263">
        <f>ROUND(I176*H176,2)</f>
        <v>0</v>
      </c>
      <c r="K176" s="259" t="s">
        <v>1</v>
      </c>
      <c r="L176" s="264"/>
      <c r="M176" s="265" t="s">
        <v>1</v>
      </c>
      <c r="N176" s="266" t="s">
        <v>41</v>
      </c>
      <c r="O176" s="88"/>
      <c r="P176" s="241">
        <f>O176*H176</f>
        <v>0</v>
      </c>
      <c r="Q176" s="241">
        <v>0.0020100000000000001</v>
      </c>
      <c r="R176" s="241">
        <f>Q176*H176</f>
        <v>0.0020100000000000001</v>
      </c>
      <c r="S176" s="241">
        <v>0</v>
      </c>
      <c r="T176" s="24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3" t="s">
        <v>281</v>
      </c>
      <c r="AT176" s="243" t="s">
        <v>512</v>
      </c>
      <c r="AU176" s="243" t="s">
        <v>86</v>
      </c>
      <c r="AY176" s="14" t="s">
        <v>139</v>
      </c>
      <c r="BE176" s="244">
        <f>IF(N176="základní",J176,0)</f>
        <v>0</v>
      </c>
      <c r="BF176" s="244">
        <f>IF(N176="snížená",J176,0)</f>
        <v>0</v>
      </c>
      <c r="BG176" s="244">
        <f>IF(N176="zákl. přenesená",J176,0)</f>
        <v>0</v>
      </c>
      <c r="BH176" s="244">
        <f>IF(N176="sníž. přenesená",J176,0)</f>
        <v>0</v>
      </c>
      <c r="BI176" s="244">
        <f>IF(N176="nulová",J176,0)</f>
        <v>0</v>
      </c>
      <c r="BJ176" s="14" t="s">
        <v>84</v>
      </c>
      <c r="BK176" s="244">
        <f>ROUND(I176*H176,2)</f>
        <v>0</v>
      </c>
      <c r="BL176" s="14" t="s">
        <v>147</v>
      </c>
      <c r="BM176" s="243" t="s">
        <v>1615</v>
      </c>
    </row>
    <row r="177" s="2" customFormat="1">
      <c r="A177" s="35"/>
      <c r="B177" s="36"/>
      <c r="C177" s="37"/>
      <c r="D177" s="245" t="s">
        <v>331</v>
      </c>
      <c r="E177" s="37"/>
      <c r="F177" s="246" t="s">
        <v>1616</v>
      </c>
      <c r="G177" s="37"/>
      <c r="H177" s="37"/>
      <c r="I177" s="141"/>
      <c r="J177" s="37"/>
      <c r="K177" s="37"/>
      <c r="L177" s="41"/>
      <c r="M177" s="251"/>
      <c r="N177" s="252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331</v>
      </c>
      <c r="AU177" s="14" t="s">
        <v>86</v>
      </c>
    </row>
    <row r="178" s="2" customFormat="1" ht="24" customHeight="1">
      <c r="A178" s="35"/>
      <c r="B178" s="36"/>
      <c r="C178" s="257" t="s">
        <v>174</v>
      </c>
      <c r="D178" s="257" t="s">
        <v>512</v>
      </c>
      <c r="E178" s="258" t="s">
        <v>1448</v>
      </c>
      <c r="F178" s="259" t="s">
        <v>855</v>
      </c>
      <c r="G178" s="260" t="s">
        <v>627</v>
      </c>
      <c r="H178" s="261">
        <v>1</v>
      </c>
      <c r="I178" s="262"/>
      <c r="J178" s="263">
        <f>ROUND(I178*H178,2)</f>
        <v>0</v>
      </c>
      <c r="K178" s="259" t="s">
        <v>1</v>
      </c>
      <c r="L178" s="264"/>
      <c r="M178" s="265" t="s">
        <v>1</v>
      </c>
      <c r="N178" s="266" t="s">
        <v>41</v>
      </c>
      <c r="O178" s="88"/>
      <c r="P178" s="241">
        <f>O178*H178</f>
        <v>0</v>
      </c>
      <c r="Q178" s="241">
        <v>0.0020100000000000001</v>
      </c>
      <c r="R178" s="241">
        <f>Q178*H178</f>
        <v>0.0020100000000000001</v>
      </c>
      <c r="S178" s="241">
        <v>0</v>
      </c>
      <c r="T178" s="24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43" t="s">
        <v>281</v>
      </c>
      <c r="AT178" s="243" t="s">
        <v>512</v>
      </c>
      <c r="AU178" s="243" t="s">
        <v>86</v>
      </c>
      <c r="AY178" s="14" t="s">
        <v>139</v>
      </c>
      <c r="BE178" s="244">
        <f>IF(N178="základní",J178,0)</f>
        <v>0</v>
      </c>
      <c r="BF178" s="244">
        <f>IF(N178="snížená",J178,0)</f>
        <v>0</v>
      </c>
      <c r="BG178" s="244">
        <f>IF(N178="zákl. přenesená",J178,0)</f>
        <v>0</v>
      </c>
      <c r="BH178" s="244">
        <f>IF(N178="sníž. přenesená",J178,0)</f>
        <v>0</v>
      </c>
      <c r="BI178" s="244">
        <f>IF(N178="nulová",J178,0)</f>
        <v>0</v>
      </c>
      <c r="BJ178" s="14" t="s">
        <v>84</v>
      </c>
      <c r="BK178" s="244">
        <f>ROUND(I178*H178,2)</f>
        <v>0</v>
      </c>
      <c r="BL178" s="14" t="s">
        <v>147</v>
      </c>
      <c r="BM178" s="243" t="s">
        <v>1617</v>
      </c>
    </row>
    <row r="179" s="2" customFormat="1">
      <c r="A179" s="35"/>
      <c r="B179" s="36"/>
      <c r="C179" s="37"/>
      <c r="D179" s="245" t="s">
        <v>331</v>
      </c>
      <c r="E179" s="37"/>
      <c r="F179" s="246" t="s">
        <v>1618</v>
      </c>
      <c r="G179" s="37"/>
      <c r="H179" s="37"/>
      <c r="I179" s="141"/>
      <c r="J179" s="37"/>
      <c r="K179" s="37"/>
      <c r="L179" s="41"/>
      <c r="M179" s="251"/>
      <c r="N179" s="252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331</v>
      </c>
      <c r="AU179" s="14" t="s">
        <v>86</v>
      </c>
    </row>
    <row r="180" s="2" customFormat="1" ht="24" customHeight="1">
      <c r="A180" s="35"/>
      <c r="B180" s="36"/>
      <c r="C180" s="232" t="s">
        <v>382</v>
      </c>
      <c r="D180" s="232" t="s">
        <v>142</v>
      </c>
      <c r="E180" s="233" t="s">
        <v>903</v>
      </c>
      <c r="F180" s="234" t="s">
        <v>904</v>
      </c>
      <c r="G180" s="235" t="s">
        <v>239</v>
      </c>
      <c r="H180" s="236">
        <v>1</v>
      </c>
      <c r="I180" s="237"/>
      <c r="J180" s="238">
        <f>ROUND(I180*H180,2)</f>
        <v>0</v>
      </c>
      <c r="K180" s="234" t="s">
        <v>146</v>
      </c>
      <c r="L180" s="41"/>
      <c r="M180" s="239" t="s">
        <v>1</v>
      </c>
      <c r="N180" s="240" t="s">
        <v>41</v>
      </c>
      <c r="O180" s="88"/>
      <c r="P180" s="241">
        <f>O180*H180</f>
        <v>0</v>
      </c>
      <c r="Q180" s="241">
        <v>0.00124</v>
      </c>
      <c r="R180" s="241">
        <f>Q180*H180</f>
        <v>0.00124</v>
      </c>
      <c r="S180" s="241">
        <v>0</v>
      </c>
      <c r="T180" s="24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3" t="s">
        <v>147</v>
      </c>
      <c r="AT180" s="243" t="s">
        <v>142</v>
      </c>
      <c r="AU180" s="243" t="s">
        <v>86</v>
      </c>
      <c r="AY180" s="14" t="s">
        <v>139</v>
      </c>
      <c r="BE180" s="244">
        <f>IF(N180="základní",J180,0)</f>
        <v>0</v>
      </c>
      <c r="BF180" s="244">
        <f>IF(N180="snížená",J180,0)</f>
        <v>0</v>
      </c>
      <c r="BG180" s="244">
        <f>IF(N180="zákl. přenesená",J180,0)</f>
        <v>0</v>
      </c>
      <c r="BH180" s="244">
        <f>IF(N180="sníž. přenesená",J180,0)</f>
        <v>0</v>
      </c>
      <c r="BI180" s="244">
        <f>IF(N180="nulová",J180,0)</f>
        <v>0</v>
      </c>
      <c r="BJ180" s="14" t="s">
        <v>84</v>
      </c>
      <c r="BK180" s="244">
        <f>ROUND(I180*H180,2)</f>
        <v>0</v>
      </c>
      <c r="BL180" s="14" t="s">
        <v>147</v>
      </c>
      <c r="BM180" s="243" t="s">
        <v>1619</v>
      </c>
    </row>
    <row r="181" s="2" customFormat="1" ht="16.5" customHeight="1">
      <c r="A181" s="35"/>
      <c r="B181" s="36"/>
      <c r="C181" s="257" t="s">
        <v>8</v>
      </c>
      <c r="D181" s="257" t="s">
        <v>512</v>
      </c>
      <c r="E181" s="258" t="s">
        <v>898</v>
      </c>
      <c r="F181" s="259" t="s">
        <v>899</v>
      </c>
      <c r="G181" s="260" t="s">
        <v>627</v>
      </c>
      <c r="H181" s="261">
        <v>1</v>
      </c>
      <c r="I181" s="262"/>
      <c r="J181" s="263">
        <f>ROUND(I181*H181,2)</f>
        <v>0</v>
      </c>
      <c r="K181" s="259" t="s">
        <v>1</v>
      </c>
      <c r="L181" s="264"/>
      <c r="M181" s="265" t="s">
        <v>1</v>
      </c>
      <c r="N181" s="266" t="s">
        <v>41</v>
      </c>
      <c r="O181" s="88"/>
      <c r="P181" s="241">
        <f>O181*H181</f>
        <v>0</v>
      </c>
      <c r="Q181" s="241">
        <v>0</v>
      </c>
      <c r="R181" s="241">
        <f>Q181*H181</f>
        <v>0</v>
      </c>
      <c r="S181" s="241">
        <v>0</v>
      </c>
      <c r="T181" s="24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43" t="s">
        <v>281</v>
      </c>
      <c r="AT181" s="243" t="s">
        <v>512</v>
      </c>
      <c r="AU181" s="243" t="s">
        <v>86</v>
      </c>
      <c r="AY181" s="14" t="s">
        <v>139</v>
      </c>
      <c r="BE181" s="244">
        <f>IF(N181="základní",J181,0)</f>
        <v>0</v>
      </c>
      <c r="BF181" s="244">
        <f>IF(N181="snížená",J181,0)</f>
        <v>0</v>
      </c>
      <c r="BG181" s="244">
        <f>IF(N181="zákl. přenesená",J181,0)</f>
        <v>0</v>
      </c>
      <c r="BH181" s="244">
        <f>IF(N181="sníž. přenesená",J181,0)</f>
        <v>0</v>
      </c>
      <c r="BI181" s="244">
        <f>IF(N181="nulová",J181,0)</f>
        <v>0</v>
      </c>
      <c r="BJ181" s="14" t="s">
        <v>84</v>
      </c>
      <c r="BK181" s="244">
        <f>ROUND(I181*H181,2)</f>
        <v>0</v>
      </c>
      <c r="BL181" s="14" t="s">
        <v>147</v>
      </c>
      <c r="BM181" s="243" t="s">
        <v>1620</v>
      </c>
    </row>
    <row r="182" s="2" customFormat="1">
      <c r="A182" s="35"/>
      <c r="B182" s="36"/>
      <c r="C182" s="37"/>
      <c r="D182" s="245" t="s">
        <v>331</v>
      </c>
      <c r="E182" s="37"/>
      <c r="F182" s="246" t="s">
        <v>1621</v>
      </c>
      <c r="G182" s="37"/>
      <c r="H182" s="37"/>
      <c r="I182" s="141"/>
      <c r="J182" s="37"/>
      <c r="K182" s="37"/>
      <c r="L182" s="41"/>
      <c r="M182" s="251"/>
      <c r="N182" s="252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331</v>
      </c>
      <c r="AU182" s="14" t="s">
        <v>86</v>
      </c>
    </row>
    <row r="183" s="2" customFormat="1" ht="24" customHeight="1">
      <c r="A183" s="35"/>
      <c r="B183" s="36"/>
      <c r="C183" s="232" t="s">
        <v>147</v>
      </c>
      <c r="D183" s="232" t="s">
        <v>142</v>
      </c>
      <c r="E183" s="233" t="s">
        <v>876</v>
      </c>
      <c r="F183" s="234" t="s">
        <v>1622</v>
      </c>
      <c r="G183" s="235" t="s">
        <v>145</v>
      </c>
      <c r="H183" s="236">
        <v>1.7</v>
      </c>
      <c r="I183" s="237"/>
      <c r="J183" s="238">
        <f>ROUND(I183*H183,2)</f>
        <v>0</v>
      </c>
      <c r="K183" s="234" t="s">
        <v>1</v>
      </c>
      <c r="L183" s="41"/>
      <c r="M183" s="239" t="s">
        <v>1</v>
      </c>
      <c r="N183" s="240" t="s">
        <v>41</v>
      </c>
      <c r="O183" s="88"/>
      <c r="P183" s="241">
        <f>O183*H183</f>
        <v>0</v>
      </c>
      <c r="Q183" s="241">
        <v>0</v>
      </c>
      <c r="R183" s="241">
        <f>Q183*H183</f>
        <v>0</v>
      </c>
      <c r="S183" s="241">
        <v>0</v>
      </c>
      <c r="T183" s="24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43" t="s">
        <v>147</v>
      </c>
      <c r="AT183" s="243" t="s">
        <v>142</v>
      </c>
      <c r="AU183" s="243" t="s">
        <v>86</v>
      </c>
      <c r="AY183" s="14" t="s">
        <v>139</v>
      </c>
      <c r="BE183" s="244">
        <f>IF(N183="základní",J183,0)</f>
        <v>0</v>
      </c>
      <c r="BF183" s="244">
        <f>IF(N183="snížená",J183,0)</f>
        <v>0</v>
      </c>
      <c r="BG183" s="244">
        <f>IF(N183="zákl. přenesená",J183,0)</f>
        <v>0</v>
      </c>
      <c r="BH183" s="244">
        <f>IF(N183="sníž. přenesená",J183,0)</f>
        <v>0</v>
      </c>
      <c r="BI183" s="244">
        <f>IF(N183="nulová",J183,0)</f>
        <v>0</v>
      </c>
      <c r="BJ183" s="14" t="s">
        <v>84</v>
      </c>
      <c r="BK183" s="244">
        <f>ROUND(I183*H183,2)</f>
        <v>0</v>
      </c>
      <c r="BL183" s="14" t="s">
        <v>147</v>
      </c>
      <c r="BM183" s="243" t="s">
        <v>1623</v>
      </c>
    </row>
    <row r="184" s="2" customFormat="1" ht="24" customHeight="1">
      <c r="A184" s="35"/>
      <c r="B184" s="36"/>
      <c r="C184" s="232" t="s">
        <v>481</v>
      </c>
      <c r="D184" s="232" t="s">
        <v>142</v>
      </c>
      <c r="E184" s="233" t="s">
        <v>859</v>
      </c>
      <c r="F184" s="234" t="s">
        <v>860</v>
      </c>
      <c r="G184" s="235" t="s">
        <v>239</v>
      </c>
      <c r="H184" s="236">
        <v>2</v>
      </c>
      <c r="I184" s="237"/>
      <c r="J184" s="238">
        <f>ROUND(I184*H184,2)</f>
        <v>0</v>
      </c>
      <c r="K184" s="234" t="s">
        <v>146</v>
      </c>
      <c r="L184" s="41"/>
      <c r="M184" s="239" t="s">
        <v>1</v>
      </c>
      <c r="N184" s="240" t="s">
        <v>41</v>
      </c>
      <c r="O184" s="88"/>
      <c r="P184" s="241">
        <f>O184*H184</f>
        <v>0</v>
      </c>
      <c r="Q184" s="241">
        <v>0.00068000000000000005</v>
      </c>
      <c r="R184" s="241">
        <f>Q184*H184</f>
        <v>0.0013600000000000001</v>
      </c>
      <c r="S184" s="241">
        <v>0</v>
      </c>
      <c r="T184" s="24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43" t="s">
        <v>147</v>
      </c>
      <c r="AT184" s="243" t="s">
        <v>142</v>
      </c>
      <c r="AU184" s="243" t="s">
        <v>86</v>
      </c>
      <c r="AY184" s="14" t="s">
        <v>139</v>
      </c>
      <c r="BE184" s="244">
        <f>IF(N184="základní",J184,0)</f>
        <v>0</v>
      </c>
      <c r="BF184" s="244">
        <f>IF(N184="snížená",J184,0)</f>
        <v>0</v>
      </c>
      <c r="BG184" s="244">
        <f>IF(N184="zákl. přenesená",J184,0)</f>
        <v>0</v>
      </c>
      <c r="BH184" s="244">
        <f>IF(N184="sníž. přenesená",J184,0)</f>
        <v>0</v>
      </c>
      <c r="BI184" s="244">
        <f>IF(N184="nulová",J184,0)</f>
        <v>0</v>
      </c>
      <c r="BJ184" s="14" t="s">
        <v>84</v>
      </c>
      <c r="BK184" s="244">
        <f>ROUND(I184*H184,2)</f>
        <v>0</v>
      </c>
      <c r="BL184" s="14" t="s">
        <v>147</v>
      </c>
      <c r="BM184" s="243" t="s">
        <v>1624</v>
      </c>
    </row>
    <row r="185" s="2" customFormat="1" ht="24" customHeight="1">
      <c r="A185" s="35"/>
      <c r="B185" s="36"/>
      <c r="C185" s="257" t="s">
        <v>187</v>
      </c>
      <c r="D185" s="257" t="s">
        <v>512</v>
      </c>
      <c r="E185" s="258" t="s">
        <v>871</v>
      </c>
      <c r="F185" s="259" t="s">
        <v>1625</v>
      </c>
      <c r="G185" s="260" t="s">
        <v>166</v>
      </c>
      <c r="H185" s="261">
        <v>1</v>
      </c>
      <c r="I185" s="262"/>
      <c r="J185" s="263">
        <f>ROUND(I185*H185,2)</f>
        <v>0</v>
      </c>
      <c r="K185" s="259" t="s">
        <v>1</v>
      </c>
      <c r="L185" s="264"/>
      <c r="M185" s="265" t="s">
        <v>1</v>
      </c>
      <c r="N185" s="266" t="s">
        <v>41</v>
      </c>
      <c r="O185" s="88"/>
      <c r="P185" s="241">
        <f>O185*H185</f>
        <v>0</v>
      </c>
      <c r="Q185" s="241">
        <v>0.067000000000000004</v>
      </c>
      <c r="R185" s="241">
        <f>Q185*H185</f>
        <v>0.067000000000000004</v>
      </c>
      <c r="S185" s="241">
        <v>0</v>
      </c>
      <c r="T185" s="24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43" t="s">
        <v>281</v>
      </c>
      <c r="AT185" s="243" t="s">
        <v>512</v>
      </c>
      <c r="AU185" s="243" t="s">
        <v>86</v>
      </c>
      <c r="AY185" s="14" t="s">
        <v>139</v>
      </c>
      <c r="BE185" s="244">
        <f>IF(N185="základní",J185,0)</f>
        <v>0</v>
      </c>
      <c r="BF185" s="244">
        <f>IF(N185="snížená",J185,0)</f>
        <v>0</v>
      </c>
      <c r="BG185" s="244">
        <f>IF(N185="zákl. přenesená",J185,0)</f>
        <v>0</v>
      </c>
      <c r="BH185" s="244">
        <f>IF(N185="sníž. přenesená",J185,0)</f>
        <v>0</v>
      </c>
      <c r="BI185" s="244">
        <f>IF(N185="nulová",J185,0)</f>
        <v>0</v>
      </c>
      <c r="BJ185" s="14" t="s">
        <v>84</v>
      </c>
      <c r="BK185" s="244">
        <f>ROUND(I185*H185,2)</f>
        <v>0</v>
      </c>
      <c r="BL185" s="14" t="s">
        <v>147</v>
      </c>
      <c r="BM185" s="243" t="s">
        <v>1626</v>
      </c>
    </row>
    <row r="186" s="2" customFormat="1">
      <c r="A186" s="35"/>
      <c r="B186" s="36"/>
      <c r="C186" s="37"/>
      <c r="D186" s="245" t="s">
        <v>331</v>
      </c>
      <c r="E186" s="37"/>
      <c r="F186" s="246" t="s">
        <v>1627</v>
      </c>
      <c r="G186" s="37"/>
      <c r="H186" s="37"/>
      <c r="I186" s="141"/>
      <c r="J186" s="37"/>
      <c r="K186" s="37"/>
      <c r="L186" s="41"/>
      <c r="M186" s="251"/>
      <c r="N186" s="252"/>
      <c r="O186" s="88"/>
      <c r="P186" s="88"/>
      <c r="Q186" s="88"/>
      <c r="R186" s="88"/>
      <c r="S186" s="88"/>
      <c r="T186" s="89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331</v>
      </c>
      <c r="AU186" s="14" t="s">
        <v>86</v>
      </c>
    </row>
    <row r="187" s="2" customFormat="1" ht="24" customHeight="1">
      <c r="A187" s="35"/>
      <c r="B187" s="36"/>
      <c r="C187" s="232" t="s">
        <v>426</v>
      </c>
      <c r="D187" s="232" t="s">
        <v>142</v>
      </c>
      <c r="E187" s="233" t="s">
        <v>916</v>
      </c>
      <c r="F187" s="234" t="s">
        <v>917</v>
      </c>
      <c r="G187" s="235" t="s">
        <v>155</v>
      </c>
      <c r="H187" s="236">
        <v>0.082000000000000003</v>
      </c>
      <c r="I187" s="237"/>
      <c r="J187" s="238">
        <f>ROUND(I187*H187,2)</f>
        <v>0</v>
      </c>
      <c r="K187" s="234" t="s">
        <v>146</v>
      </c>
      <c r="L187" s="41"/>
      <c r="M187" s="239" t="s">
        <v>1</v>
      </c>
      <c r="N187" s="240" t="s">
        <v>41</v>
      </c>
      <c r="O187" s="88"/>
      <c r="P187" s="241">
        <f>O187*H187</f>
        <v>0</v>
      </c>
      <c r="Q187" s="241">
        <v>0</v>
      </c>
      <c r="R187" s="241">
        <f>Q187*H187</f>
        <v>0</v>
      </c>
      <c r="S187" s="241">
        <v>0</v>
      </c>
      <c r="T187" s="242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43" t="s">
        <v>147</v>
      </c>
      <c r="AT187" s="243" t="s">
        <v>142</v>
      </c>
      <c r="AU187" s="243" t="s">
        <v>86</v>
      </c>
      <c r="AY187" s="14" t="s">
        <v>139</v>
      </c>
      <c r="BE187" s="244">
        <f>IF(N187="základní",J187,0)</f>
        <v>0</v>
      </c>
      <c r="BF187" s="244">
        <f>IF(N187="snížená",J187,0)</f>
        <v>0</v>
      </c>
      <c r="BG187" s="244">
        <f>IF(N187="zákl. přenesená",J187,0)</f>
        <v>0</v>
      </c>
      <c r="BH187" s="244">
        <f>IF(N187="sníž. přenesená",J187,0)</f>
        <v>0</v>
      </c>
      <c r="BI187" s="244">
        <f>IF(N187="nulová",J187,0)</f>
        <v>0</v>
      </c>
      <c r="BJ187" s="14" t="s">
        <v>84</v>
      </c>
      <c r="BK187" s="244">
        <f>ROUND(I187*H187,2)</f>
        <v>0</v>
      </c>
      <c r="BL187" s="14" t="s">
        <v>147</v>
      </c>
      <c r="BM187" s="243" t="s">
        <v>1628</v>
      </c>
    </row>
    <row r="188" s="2" customFormat="1" ht="24" customHeight="1">
      <c r="A188" s="35"/>
      <c r="B188" s="36"/>
      <c r="C188" s="232" t="s">
        <v>493</v>
      </c>
      <c r="D188" s="232" t="s">
        <v>142</v>
      </c>
      <c r="E188" s="233" t="s">
        <v>920</v>
      </c>
      <c r="F188" s="234" t="s">
        <v>921</v>
      </c>
      <c r="G188" s="235" t="s">
        <v>155</v>
      </c>
      <c r="H188" s="236">
        <v>0.082000000000000003</v>
      </c>
      <c r="I188" s="237"/>
      <c r="J188" s="238">
        <f>ROUND(I188*H188,2)</f>
        <v>0</v>
      </c>
      <c r="K188" s="234" t="s">
        <v>146</v>
      </c>
      <c r="L188" s="41"/>
      <c r="M188" s="239" t="s">
        <v>1</v>
      </c>
      <c r="N188" s="240" t="s">
        <v>41</v>
      </c>
      <c r="O188" s="88"/>
      <c r="P188" s="241">
        <f>O188*H188</f>
        <v>0</v>
      </c>
      <c r="Q188" s="241">
        <v>0</v>
      </c>
      <c r="R188" s="241">
        <f>Q188*H188</f>
        <v>0</v>
      </c>
      <c r="S188" s="241">
        <v>0</v>
      </c>
      <c r="T188" s="24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43" t="s">
        <v>147</v>
      </c>
      <c r="AT188" s="243" t="s">
        <v>142</v>
      </c>
      <c r="AU188" s="243" t="s">
        <v>86</v>
      </c>
      <c r="AY188" s="14" t="s">
        <v>139</v>
      </c>
      <c r="BE188" s="244">
        <f>IF(N188="základní",J188,0)</f>
        <v>0</v>
      </c>
      <c r="BF188" s="244">
        <f>IF(N188="snížená",J188,0)</f>
        <v>0</v>
      </c>
      <c r="BG188" s="244">
        <f>IF(N188="zákl. přenesená",J188,0)</f>
        <v>0</v>
      </c>
      <c r="BH188" s="244">
        <f>IF(N188="sníž. přenesená",J188,0)</f>
        <v>0</v>
      </c>
      <c r="BI188" s="244">
        <f>IF(N188="nulová",J188,0)</f>
        <v>0</v>
      </c>
      <c r="BJ188" s="14" t="s">
        <v>84</v>
      </c>
      <c r="BK188" s="244">
        <f>ROUND(I188*H188,2)</f>
        <v>0</v>
      </c>
      <c r="BL188" s="14" t="s">
        <v>147</v>
      </c>
      <c r="BM188" s="243" t="s">
        <v>1629</v>
      </c>
    </row>
    <row r="189" s="12" customFormat="1" ht="22.8" customHeight="1">
      <c r="A189" s="12"/>
      <c r="B189" s="216"/>
      <c r="C189" s="217"/>
      <c r="D189" s="218" t="s">
        <v>75</v>
      </c>
      <c r="E189" s="230" t="s">
        <v>245</v>
      </c>
      <c r="F189" s="230" t="s">
        <v>923</v>
      </c>
      <c r="G189" s="217"/>
      <c r="H189" s="217"/>
      <c r="I189" s="220"/>
      <c r="J189" s="231">
        <f>BK189</f>
        <v>0</v>
      </c>
      <c r="K189" s="217"/>
      <c r="L189" s="222"/>
      <c r="M189" s="223"/>
      <c r="N189" s="224"/>
      <c r="O189" s="224"/>
      <c r="P189" s="225">
        <f>SUM(P190:P200)</f>
        <v>0</v>
      </c>
      <c r="Q189" s="224"/>
      <c r="R189" s="225">
        <f>SUM(R190:R200)</f>
        <v>0.10472000000000001</v>
      </c>
      <c r="S189" s="224"/>
      <c r="T189" s="226">
        <f>SUM(T190:T200)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27" t="s">
        <v>86</v>
      </c>
      <c r="AT189" s="228" t="s">
        <v>75</v>
      </c>
      <c r="AU189" s="228" t="s">
        <v>84</v>
      </c>
      <c r="AY189" s="227" t="s">
        <v>139</v>
      </c>
      <c r="BK189" s="229">
        <f>SUM(BK190:BK200)</f>
        <v>0</v>
      </c>
    </row>
    <row r="190" s="2" customFormat="1" ht="24" customHeight="1">
      <c r="A190" s="35"/>
      <c r="B190" s="36"/>
      <c r="C190" s="232" t="s">
        <v>633</v>
      </c>
      <c r="D190" s="232" t="s">
        <v>142</v>
      </c>
      <c r="E190" s="233" t="s">
        <v>925</v>
      </c>
      <c r="F190" s="234" t="s">
        <v>926</v>
      </c>
      <c r="G190" s="235" t="s">
        <v>145</v>
      </c>
      <c r="H190" s="236">
        <v>1</v>
      </c>
      <c r="I190" s="237"/>
      <c r="J190" s="238">
        <f>ROUND(I190*H190,2)</f>
        <v>0</v>
      </c>
      <c r="K190" s="234" t="s">
        <v>146</v>
      </c>
      <c r="L190" s="41"/>
      <c r="M190" s="239" t="s">
        <v>1</v>
      </c>
      <c r="N190" s="240" t="s">
        <v>41</v>
      </c>
      <c r="O190" s="88"/>
      <c r="P190" s="241">
        <f>O190*H190</f>
        <v>0</v>
      </c>
      <c r="Q190" s="241">
        <v>0.00199</v>
      </c>
      <c r="R190" s="241">
        <f>Q190*H190</f>
        <v>0.00199</v>
      </c>
      <c r="S190" s="241">
        <v>0</v>
      </c>
      <c r="T190" s="24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43" t="s">
        <v>147</v>
      </c>
      <c r="AT190" s="243" t="s">
        <v>142</v>
      </c>
      <c r="AU190" s="243" t="s">
        <v>86</v>
      </c>
      <c r="AY190" s="14" t="s">
        <v>139</v>
      </c>
      <c r="BE190" s="244">
        <f>IF(N190="základní",J190,0)</f>
        <v>0</v>
      </c>
      <c r="BF190" s="244">
        <f>IF(N190="snížená",J190,0)</f>
        <v>0</v>
      </c>
      <c r="BG190" s="244">
        <f>IF(N190="zákl. přenesená",J190,0)</f>
        <v>0</v>
      </c>
      <c r="BH190" s="244">
        <f>IF(N190="sníž. přenesená",J190,0)</f>
        <v>0</v>
      </c>
      <c r="BI190" s="244">
        <f>IF(N190="nulová",J190,0)</f>
        <v>0</v>
      </c>
      <c r="BJ190" s="14" t="s">
        <v>84</v>
      </c>
      <c r="BK190" s="244">
        <f>ROUND(I190*H190,2)</f>
        <v>0</v>
      </c>
      <c r="BL190" s="14" t="s">
        <v>147</v>
      </c>
      <c r="BM190" s="243" t="s">
        <v>1630</v>
      </c>
    </row>
    <row r="191" s="2" customFormat="1" ht="24" customHeight="1">
      <c r="A191" s="35"/>
      <c r="B191" s="36"/>
      <c r="C191" s="232" t="s">
        <v>1631</v>
      </c>
      <c r="D191" s="232" t="s">
        <v>142</v>
      </c>
      <c r="E191" s="233" t="s">
        <v>929</v>
      </c>
      <c r="F191" s="234" t="s">
        <v>930</v>
      </c>
      <c r="G191" s="235" t="s">
        <v>145</v>
      </c>
      <c r="H191" s="236">
        <v>8</v>
      </c>
      <c r="I191" s="237"/>
      <c r="J191" s="238">
        <f>ROUND(I191*H191,2)</f>
        <v>0</v>
      </c>
      <c r="K191" s="234" t="s">
        <v>146</v>
      </c>
      <c r="L191" s="41"/>
      <c r="M191" s="239" t="s">
        <v>1</v>
      </c>
      <c r="N191" s="240" t="s">
        <v>41</v>
      </c>
      <c r="O191" s="88"/>
      <c r="P191" s="241">
        <f>O191*H191</f>
        <v>0</v>
      </c>
      <c r="Q191" s="241">
        <v>0.0037599999999999999</v>
      </c>
      <c r="R191" s="241">
        <f>Q191*H191</f>
        <v>0.030079999999999999</v>
      </c>
      <c r="S191" s="241">
        <v>0</v>
      </c>
      <c r="T191" s="24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43" t="s">
        <v>147</v>
      </c>
      <c r="AT191" s="243" t="s">
        <v>142</v>
      </c>
      <c r="AU191" s="243" t="s">
        <v>86</v>
      </c>
      <c r="AY191" s="14" t="s">
        <v>139</v>
      </c>
      <c r="BE191" s="244">
        <f>IF(N191="základní",J191,0)</f>
        <v>0</v>
      </c>
      <c r="BF191" s="244">
        <f>IF(N191="snížená",J191,0)</f>
        <v>0</v>
      </c>
      <c r="BG191" s="244">
        <f>IF(N191="zákl. přenesená",J191,0)</f>
        <v>0</v>
      </c>
      <c r="BH191" s="244">
        <f>IF(N191="sníž. přenesená",J191,0)</f>
        <v>0</v>
      </c>
      <c r="BI191" s="244">
        <f>IF(N191="nulová",J191,0)</f>
        <v>0</v>
      </c>
      <c r="BJ191" s="14" t="s">
        <v>84</v>
      </c>
      <c r="BK191" s="244">
        <f>ROUND(I191*H191,2)</f>
        <v>0</v>
      </c>
      <c r="BL191" s="14" t="s">
        <v>147</v>
      </c>
      <c r="BM191" s="243" t="s">
        <v>1632</v>
      </c>
    </row>
    <row r="192" s="2" customFormat="1" ht="24" customHeight="1">
      <c r="A192" s="35"/>
      <c r="B192" s="36"/>
      <c r="C192" s="232" t="s">
        <v>497</v>
      </c>
      <c r="D192" s="232" t="s">
        <v>142</v>
      </c>
      <c r="E192" s="233" t="s">
        <v>933</v>
      </c>
      <c r="F192" s="234" t="s">
        <v>934</v>
      </c>
      <c r="G192" s="235" t="s">
        <v>145</v>
      </c>
      <c r="H192" s="236">
        <v>12</v>
      </c>
      <c r="I192" s="237"/>
      <c r="J192" s="238">
        <f>ROUND(I192*H192,2)</f>
        <v>0</v>
      </c>
      <c r="K192" s="234" t="s">
        <v>146</v>
      </c>
      <c r="L192" s="41"/>
      <c r="M192" s="239" t="s">
        <v>1</v>
      </c>
      <c r="N192" s="240" t="s">
        <v>41</v>
      </c>
      <c r="O192" s="88"/>
      <c r="P192" s="241">
        <f>O192*H192</f>
        <v>0</v>
      </c>
      <c r="Q192" s="241">
        <v>0.0044000000000000003</v>
      </c>
      <c r="R192" s="241">
        <f>Q192*H192</f>
        <v>0.0528</v>
      </c>
      <c r="S192" s="241">
        <v>0</v>
      </c>
      <c r="T192" s="24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43" t="s">
        <v>147</v>
      </c>
      <c r="AT192" s="243" t="s">
        <v>142</v>
      </c>
      <c r="AU192" s="243" t="s">
        <v>86</v>
      </c>
      <c r="AY192" s="14" t="s">
        <v>139</v>
      </c>
      <c r="BE192" s="244">
        <f>IF(N192="základní",J192,0)</f>
        <v>0</v>
      </c>
      <c r="BF192" s="244">
        <f>IF(N192="snížená",J192,0)</f>
        <v>0</v>
      </c>
      <c r="BG192" s="244">
        <f>IF(N192="zákl. přenesená",J192,0)</f>
        <v>0</v>
      </c>
      <c r="BH192" s="244">
        <f>IF(N192="sníž. přenesená",J192,0)</f>
        <v>0</v>
      </c>
      <c r="BI192" s="244">
        <f>IF(N192="nulová",J192,0)</f>
        <v>0</v>
      </c>
      <c r="BJ192" s="14" t="s">
        <v>84</v>
      </c>
      <c r="BK192" s="244">
        <f>ROUND(I192*H192,2)</f>
        <v>0</v>
      </c>
      <c r="BL192" s="14" t="s">
        <v>147</v>
      </c>
      <c r="BM192" s="243" t="s">
        <v>1633</v>
      </c>
    </row>
    <row r="193" s="2" customFormat="1" ht="24" customHeight="1">
      <c r="A193" s="35"/>
      <c r="B193" s="36"/>
      <c r="C193" s="232" t="s">
        <v>629</v>
      </c>
      <c r="D193" s="232" t="s">
        <v>142</v>
      </c>
      <c r="E193" s="233" t="s">
        <v>1634</v>
      </c>
      <c r="F193" s="234" t="s">
        <v>1635</v>
      </c>
      <c r="G193" s="235" t="s">
        <v>145</v>
      </c>
      <c r="H193" s="236">
        <v>2</v>
      </c>
      <c r="I193" s="237"/>
      <c r="J193" s="238">
        <f>ROUND(I193*H193,2)</f>
        <v>0</v>
      </c>
      <c r="K193" s="234" t="s">
        <v>146</v>
      </c>
      <c r="L193" s="41"/>
      <c r="M193" s="239" t="s">
        <v>1</v>
      </c>
      <c r="N193" s="240" t="s">
        <v>41</v>
      </c>
      <c r="O193" s="88"/>
      <c r="P193" s="241">
        <f>O193*H193</f>
        <v>0</v>
      </c>
      <c r="Q193" s="241">
        <v>0.00060999999999999997</v>
      </c>
      <c r="R193" s="241">
        <f>Q193*H193</f>
        <v>0.00122</v>
      </c>
      <c r="S193" s="241">
        <v>0</v>
      </c>
      <c r="T193" s="242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43" t="s">
        <v>147</v>
      </c>
      <c r="AT193" s="243" t="s">
        <v>142</v>
      </c>
      <c r="AU193" s="243" t="s">
        <v>86</v>
      </c>
      <c r="AY193" s="14" t="s">
        <v>139</v>
      </c>
      <c r="BE193" s="244">
        <f>IF(N193="základní",J193,0)</f>
        <v>0</v>
      </c>
      <c r="BF193" s="244">
        <f>IF(N193="snížená",J193,0)</f>
        <v>0</v>
      </c>
      <c r="BG193" s="244">
        <f>IF(N193="zákl. přenesená",J193,0)</f>
        <v>0</v>
      </c>
      <c r="BH193" s="244">
        <f>IF(N193="sníž. přenesená",J193,0)</f>
        <v>0</v>
      </c>
      <c r="BI193" s="244">
        <f>IF(N193="nulová",J193,0)</f>
        <v>0</v>
      </c>
      <c r="BJ193" s="14" t="s">
        <v>84</v>
      </c>
      <c r="BK193" s="244">
        <f>ROUND(I193*H193,2)</f>
        <v>0</v>
      </c>
      <c r="BL193" s="14" t="s">
        <v>147</v>
      </c>
      <c r="BM193" s="243" t="s">
        <v>1636</v>
      </c>
    </row>
    <row r="194" s="2" customFormat="1" ht="24" customHeight="1">
      <c r="A194" s="35"/>
      <c r="B194" s="36"/>
      <c r="C194" s="232" t="s">
        <v>394</v>
      </c>
      <c r="D194" s="232" t="s">
        <v>142</v>
      </c>
      <c r="E194" s="233" t="s">
        <v>1473</v>
      </c>
      <c r="F194" s="234" t="s">
        <v>1474</v>
      </c>
      <c r="G194" s="235" t="s">
        <v>145</v>
      </c>
      <c r="H194" s="236">
        <v>4</v>
      </c>
      <c r="I194" s="237"/>
      <c r="J194" s="238">
        <f>ROUND(I194*H194,2)</f>
        <v>0</v>
      </c>
      <c r="K194" s="234" t="s">
        <v>146</v>
      </c>
      <c r="L194" s="41"/>
      <c r="M194" s="239" t="s">
        <v>1</v>
      </c>
      <c r="N194" s="240" t="s">
        <v>41</v>
      </c>
      <c r="O194" s="88"/>
      <c r="P194" s="241">
        <f>O194*H194</f>
        <v>0</v>
      </c>
      <c r="Q194" s="241">
        <v>0.0026199999999999999</v>
      </c>
      <c r="R194" s="241">
        <f>Q194*H194</f>
        <v>0.01048</v>
      </c>
      <c r="S194" s="241">
        <v>0</v>
      </c>
      <c r="T194" s="24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43" t="s">
        <v>147</v>
      </c>
      <c r="AT194" s="243" t="s">
        <v>142</v>
      </c>
      <c r="AU194" s="243" t="s">
        <v>86</v>
      </c>
      <c r="AY194" s="14" t="s">
        <v>139</v>
      </c>
      <c r="BE194" s="244">
        <f>IF(N194="základní",J194,0)</f>
        <v>0</v>
      </c>
      <c r="BF194" s="244">
        <f>IF(N194="snížená",J194,0)</f>
        <v>0</v>
      </c>
      <c r="BG194" s="244">
        <f>IF(N194="zákl. přenesená",J194,0)</f>
        <v>0</v>
      </c>
      <c r="BH194" s="244">
        <f>IF(N194="sníž. přenesená",J194,0)</f>
        <v>0</v>
      </c>
      <c r="BI194" s="244">
        <f>IF(N194="nulová",J194,0)</f>
        <v>0</v>
      </c>
      <c r="BJ194" s="14" t="s">
        <v>84</v>
      </c>
      <c r="BK194" s="244">
        <f>ROUND(I194*H194,2)</f>
        <v>0</v>
      </c>
      <c r="BL194" s="14" t="s">
        <v>147</v>
      </c>
      <c r="BM194" s="243" t="s">
        <v>1637</v>
      </c>
    </row>
    <row r="195" s="2" customFormat="1" ht="16.5" customHeight="1">
      <c r="A195" s="35"/>
      <c r="B195" s="36"/>
      <c r="C195" s="232" t="s">
        <v>241</v>
      </c>
      <c r="D195" s="232" t="s">
        <v>142</v>
      </c>
      <c r="E195" s="233" t="s">
        <v>983</v>
      </c>
      <c r="F195" s="234" t="s">
        <v>984</v>
      </c>
      <c r="G195" s="235" t="s">
        <v>166</v>
      </c>
      <c r="H195" s="236">
        <v>5</v>
      </c>
      <c r="I195" s="237"/>
      <c r="J195" s="238">
        <f>ROUND(I195*H195,2)</f>
        <v>0</v>
      </c>
      <c r="K195" s="234" t="s">
        <v>146</v>
      </c>
      <c r="L195" s="41"/>
      <c r="M195" s="239" t="s">
        <v>1</v>
      </c>
      <c r="N195" s="240" t="s">
        <v>41</v>
      </c>
      <c r="O195" s="88"/>
      <c r="P195" s="241">
        <f>O195*H195</f>
        <v>0</v>
      </c>
      <c r="Q195" s="241">
        <v>0.0016299999999999999</v>
      </c>
      <c r="R195" s="241">
        <f>Q195*H195</f>
        <v>0.0081499999999999993</v>
      </c>
      <c r="S195" s="241">
        <v>0</v>
      </c>
      <c r="T195" s="242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43" t="s">
        <v>147</v>
      </c>
      <c r="AT195" s="243" t="s">
        <v>142</v>
      </c>
      <c r="AU195" s="243" t="s">
        <v>86</v>
      </c>
      <c r="AY195" s="14" t="s">
        <v>139</v>
      </c>
      <c r="BE195" s="244">
        <f>IF(N195="základní",J195,0)</f>
        <v>0</v>
      </c>
      <c r="BF195" s="244">
        <f>IF(N195="snížená",J195,0)</f>
        <v>0</v>
      </c>
      <c r="BG195" s="244">
        <f>IF(N195="zákl. přenesená",J195,0)</f>
        <v>0</v>
      </c>
      <c r="BH195" s="244">
        <f>IF(N195="sníž. přenesená",J195,0)</f>
        <v>0</v>
      </c>
      <c r="BI195" s="244">
        <f>IF(N195="nulová",J195,0)</f>
        <v>0</v>
      </c>
      <c r="BJ195" s="14" t="s">
        <v>84</v>
      </c>
      <c r="BK195" s="244">
        <f>ROUND(I195*H195,2)</f>
        <v>0</v>
      </c>
      <c r="BL195" s="14" t="s">
        <v>147</v>
      </c>
      <c r="BM195" s="243" t="s">
        <v>1638</v>
      </c>
    </row>
    <row r="196" s="2" customFormat="1" ht="16.5" customHeight="1">
      <c r="A196" s="35"/>
      <c r="B196" s="36"/>
      <c r="C196" s="232" t="s">
        <v>247</v>
      </c>
      <c r="D196" s="232" t="s">
        <v>142</v>
      </c>
      <c r="E196" s="233" t="s">
        <v>987</v>
      </c>
      <c r="F196" s="234" t="s">
        <v>988</v>
      </c>
      <c r="G196" s="235" t="s">
        <v>145</v>
      </c>
      <c r="H196" s="236">
        <v>21</v>
      </c>
      <c r="I196" s="237"/>
      <c r="J196" s="238">
        <f>ROUND(I196*H196,2)</f>
        <v>0</v>
      </c>
      <c r="K196" s="234" t="s">
        <v>146</v>
      </c>
      <c r="L196" s="41"/>
      <c r="M196" s="239" t="s">
        <v>1</v>
      </c>
      <c r="N196" s="240" t="s">
        <v>41</v>
      </c>
      <c r="O196" s="88"/>
      <c r="P196" s="241">
        <f>O196*H196</f>
        <v>0</v>
      </c>
      <c r="Q196" s="241">
        <v>0</v>
      </c>
      <c r="R196" s="241">
        <f>Q196*H196</f>
        <v>0</v>
      </c>
      <c r="S196" s="241">
        <v>0</v>
      </c>
      <c r="T196" s="24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43" t="s">
        <v>147</v>
      </c>
      <c r="AT196" s="243" t="s">
        <v>142</v>
      </c>
      <c r="AU196" s="243" t="s">
        <v>86</v>
      </c>
      <c r="AY196" s="14" t="s">
        <v>139</v>
      </c>
      <c r="BE196" s="244">
        <f>IF(N196="základní",J196,0)</f>
        <v>0</v>
      </c>
      <c r="BF196" s="244">
        <f>IF(N196="snížená",J196,0)</f>
        <v>0</v>
      </c>
      <c r="BG196" s="244">
        <f>IF(N196="zákl. přenesená",J196,0)</f>
        <v>0</v>
      </c>
      <c r="BH196" s="244">
        <f>IF(N196="sníž. přenesená",J196,0)</f>
        <v>0</v>
      </c>
      <c r="BI196" s="244">
        <f>IF(N196="nulová",J196,0)</f>
        <v>0</v>
      </c>
      <c r="BJ196" s="14" t="s">
        <v>84</v>
      </c>
      <c r="BK196" s="244">
        <f>ROUND(I196*H196,2)</f>
        <v>0</v>
      </c>
      <c r="BL196" s="14" t="s">
        <v>147</v>
      </c>
      <c r="BM196" s="243" t="s">
        <v>1639</v>
      </c>
    </row>
    <row r="197" s="2" customFormat="1" ht="24" customHeight="1">
      <c r="A197" s="35"/>
      <c r="B197" s="36"/>
      <c r="C197" s="232" t="s">
        <v>675</v>
      </c>
      <c r="D197" s="232" t="s">
        <v>142</v>
      </c>
      <c r="E197" s="233" t="s">
        <v>1640</v>
      </c>
      <c r="F197" s="234" t="s">
        <v>1641</v>
      </c>
      <c r="G197" s="235" t="s">
        <v>145</v>
      </c>
      <c r="H197" s="236">
        <v>2</v>
      </c>
      <c r="I197" s="237"/>
      <c r="J197" s="238">
        <f>ROUND(I197*H197,2)</f>
        <v>0</v>
      </c>
      <c r="K197" s="234" t="s">
        <v>146</v>
      </c>
      <c r="L197" s="41"/>
      <c r="M197" s="239" t="s">
        <v>1</v>
      </c>
      <c r="N197" s="240" t="s">
        <v>41</v>
      </c>
      <c r="O197" s="88"/>
      <c r="P197" s="241">
        <f>O197*H197</f>
        <v>0</v>
      </c>
      <c r="Q197" s="241">
        <v>0</v>
      </c>
      <c r="R197" s="241">
        <f>Q197*H197</f>
        <v>0</v>
      </c>
      <c r="S197" s="241">
        <v>0</v>
      </c>
      <c r="T197" s="242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43" t="s">
        <v>147</v>
      </c>
      <c r="AT197" s="243" t="s">
        <v>142</v>
      </c>
      <c r="AU197" s="243" t="s">
        <v>86</v>
      </c>
      <c r="AY197" s="14" t="s">
        <v>139</v>
      </c>
      <c r="BE197" s="244">
        <f>IF(N197="základní",J197,0)</f>
        <v>0</v>
      </c>
      <c r="BF197" s="244">
        <f>IF(N197="snížená",J197,0)</f>
        <v>0</v>
      </c>
      <c r="BG197" s="244">
        <f>IF(N197="zákl. přenesená",J197,0)</f>
        <v>0</v>
      </c>
      <c r="BH197" s="244">
        <f>IF(N197="sníž. přenesená",J197,0)</f>
        <v>0</v>
      </c>
      <c r="BI197" s="244">
        <f>IF(N197="nulová",J197,0)</f>
        <v>0</v>
      </c>
      <c r="BJ197" s="14" t="s">
        <v>84</v>
      </c>
      <c r="BK197" s="244">
        <f>ROUND(I197*H197,2)</f>
        <v>0</v>
      </c>
      <c r="BL197" s="14" t="s">
        <v>147</v>
      </c>
      <c r="BM197" s="243" t="s">
        <v>1642</v>
      </c>
    </row>
    <row r="198" s="2" customFormat="1" ht="24" customHeight="1">
      <c r="A198" s="35"/>
      <c r="B198" s="36"/>
      <c r="C198" s="232" t="s">
        <v>273</v>
      </c>
      <c r="D198" s="232" t="s">
        <v>142</v>
      </c>
      <c r="E198" s="233" t="s">
        <v>1480</v>
      </c>
      <c r="F198" s="234" t="s">
        <v>1481</v>
      </c>
      <c r="G198" s="235" t="s">
        <v>145</v>
      </c>
      <c r="H198" s="236">
        <v>4</v>
      </c>
      <c r="I198" s="237"/>
      <c r="J198" s="238">
        <f>ROUND(I198*H198,2)</f>
        <v>0</v>
      </c>
      <c r="K198" s="234" t="s">
        <v>146</v>
      </c>
      <c r="L198" s="41"/>
      <c r="M198" s="239" t="s">
        <v>1</v>
      </c>
      <c r="N198" s="240" t="s">
        <v>41</v>
      </c>
      <c r="O198" s="88"/>
      <c r="P198" s="241">
        <f>O198*H198</f>
        <v>0</v>
      </c>
      <c r="Q198" s="241">
        <v>0</v>
      </c>
      <c r="R198" s="241">
        <f>Q198*H198</f>
        <v>0</v>
      </c>
      <c r="S198" s="241">
        <v>0</v>
      </c>
      <c r="T198" s="242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43" t="s">
        <v>147</v>
      </c>
      <c r="AT198" s="243" t="s">
        <v>142</v>
      </c>
      <c r="AU198" s="243" t="s">
        <v>86</v>
      </c>
      <c r="AY198" s="14" t="s">
        <v>139</v>
      </c>
      <c r="BE198" s="244">
        <f>IF(N198="základní",J198,0)</f>
        <v>0</v>
      </c>
      <c r="BF198" s="244">
        <f>IF(N198="snížená",J198,0)</f>
        <v>0</v>
      </c>
      <c r="BG198" s="244">
        <f>IF(N198="zákl. přenesená",J198,0)</f>
        <v>0</v>
      </c>
      <c r="BH198" s="244">
        <f>IF(N198="sníž. přenesená",J198,0)</f>
        <v>0</v>
      </c>
      <c r="BI198" s="244">
        <f>IF(N198="nulová",J198,0)</f>
        <v>0</v>
      </c>
      <c r="BJ198" s="14" t="s">
        <v>84</v>
      </c>
      <c r="BK198" s="244">
        <f>ROUND(I198*H198,2)</f>
        <v>0</v>
      </c>
      <c r="BL198" s="14" t="s">
        <v>147</v>
      </c>
      <c r="BM198" s="243" t="s">
        <v>1643</v>
      </c>
    </row>
    <row r="199" s="2" customFormat="1" ht="24" customHeight="1">
      <c r="A199" s="35"/>
      <c r="B199" s="36"/>
      <c r="C199" s="232" t="s">
        <v>839</v>
      </c>
      <c r="D199" s="232" t="s">
        <v>142</v>
      </c>
      <c r="E199" s="233" t="s">
        <v>1007</v>
      </c>
      <c r="F199" s="234" t="s">
        <v>1008</v>
      </c>
      <c r="G199" s="235" t="s">
        <v>155</v>
      </c>
      <c r="H199" s="236">
        <v>0.105</v>
      </c>
      <c r="I199" s="237"/>
      <c r="J199" s="238">
        <f>ROUND(I199*H199,2)</f>
        <v>0</v>
      </c>
      <c r="K199" s="234" t="s">
        <v>146</v>
      </c>
      <c r="L199" s="41"/>
      <c r="M199" s="239" t="s">
        <v>1</v>
      </c>
      <c r="N199" s="240" t="s">
        <v>41</v>
      </c>
      <c r="O199" s="88"/>
      <c r="P199" s="241">
        <f>O199*H199</f>
        <v>0</v>
      </c>
      <c r="Q199" s="241">
        <v>0</v>
      </c>
      <c r="R199" s="241">
        <f>Q199*H199</f>
        <v>0</v>
      </c>
      <c r="S199" s="241">
        <v>0</v>
      </c>
      <c r="T199" s="242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43" t="s">
        <v>147</v>
      </c>
      <c r="AT199" s="243" t="s">
        <v>142</v>
      </c>
      <c r="AU199" s="243" t="s">
        <v>86</v>
      </c>
      <c r="AY199" s="14" t="s">
        <v>139</v>
      </c>
      <c r="BE199" s="244">
        <f>IF(N199="základní",J199,0)</f>
        <v>0</v>
      </c>
      <c r="BF199" s="244">
        <f>IF(N199="snížená",J199,0)</f>
        <v>0</v>
      </c>
      <c r="BG199" s="244">
        <f>IF(N199="zákl. přenesená",J199,0)</f>
        <v>0</v>
      </c>
      <c r="BH199" s="244">
        <f>IF(N199="sníž. přenesená",J199,0)</f>
        <v>0</v>
      </c>
      <c r="BI199" s="244">
        <f>IF(N199="nulová",J199,0)</f>
        <v>0</v>
      </c>
      <c r="BJ199" s="14" t="s">
        <v>84</v>
      </c>
      <c r="BK199" s="244">
        <f>ROUND(I199*H199,2)</f>
        <v>0</v>
      </c>
      <c r="BL199" s="14" t="s">
        <v>147</v>
      </c>
      <c r="BM199" s="243" t="s">
        <v>1644</v>
      </c>
    </row>
    <row r="200" s="2" customFormat="1" ht="24" customHeight="1">
      <c r="A200" s="35"/>
      <c r="B200" s="36"/>
      <c r="C200" s="232" t="s">
        <v>289</v>
      </c>
      <c r="D200" s="232" t="s">
        <v>142</v>
      </c>
      <c r="E200" s="233" t="s">
        <v>1011</v>
      </c>
      <c r="F200" s="234" t="s">
        <v>1012</v>
      </c>
      <c r="G200" s="235" t="s">
        <v>155</v>
      </c>
      <c r="H200" s="236">
        <v>0.105</v>
      </c>
      <c r="I200" s="237"/>
      <c r="J200" s="238">
        <f>ROUND(I200*H200,2)</f>
        <v>0</v>
      </c>
      <c r="K200" s="234" t="s">
        <v>146</v>
      </c>
      <c r="L200" s="41"/>
      <c r="M200" s="239" t="s">
        <v>1</v>
      </c>
      <c r="N200" s="240" t="s">
        <v>41</v>
      </c>
      <c r="O200" s="88"/>
      <c r="P200" s="241">
        <f>O200*H200</f>
        <v>0</v>
      </c>
      <c r="Q200" s="241">
        <v>0</v>
      </c>
      <c r="R200" s="241">
        <f>Q200*H200</f>
        <v>0</v>
      </c>
      <c r="S200" s="241">
        <v>0</v>
      </c>
      <c r="T200" s="242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43" t="s">
        <v>147</v>
      </c>
      <c r="AT200" s="243" t="s">
        <v>142</v>
      </c>
      <c r="AU200" s="243" t="s">
        <v>86</v>
      </c>
      <c r="AY200" s="14" t="s">
        <v>139</v>
      </c>
      <c r="BE200" s="244">
        <f>IF(N200="základní",J200,0)</f>
        <v>0</v>
      </c>
      <c r="BF200" s="244">
        <f>IF(N200="snížená",J200,0)</f>
        <v>0</v>
      </c>
      <c r="BG200" s="244">
        <f>IF(N200="zákl. přenesená",J200,0)</f>
        <v>0</v>
      </c>
      <c r="BH200" s="244">
        <f>IF(N200="sníž. přenesená",J200,0)</f>
        <v>0</v>
      </c>
      <c r="BI200" s="244">
        <f>IF(N200="nulová",J200,0)</f>
        <v>0</v>
      </c>
      <c r="BJ200" s="14" t="s">
        <v>84</v>
      </c>
      <c r="BK200" s="244">
        <f>ROUND(I200*H200,2)</f>
        <v>0</v>
      </c>
      <c r="BL200" s="14" t="s">
        <v>147</v>
      </c>
      <c r="BM200" s="243" t="s">
        <v>1645</v>
      </c>
    </row>
    <row r="201" s="12" customFormat="1" ht="22.8" customHeight="1">
      <c r="A201" s="12"/>
      <c r="B201" s="216"/>
      <c r="C201" s="217"/>
      <c r="D201" s="218" t="s">
        <v>75</v>
      </c>
      <c r="E201" s="230" t="s">
        <v>267</v>
      </c>
      <c r="F201" s="230" t="s">
        <v>268</v>
      </c>
      <c r="G201" s="217"/>
      <c r="H201" s="217"/>
      <c r="I201" s="220"/>
      <c r="J201" s="231">
        <f>BK201</f>
        <v>0</v>
      </c>
      <c r="K201" s="217"/>
      <c r="L201" s="222"/>
      <c r="M201" s="223"/>
      <c r="N201" s="224"/>
      <c r="O201" s="224"/>
      <c r="P201" s="225">
        <f>SUM(P202:P237)</f>
        <v>0</v>
      </c>
      <c r="Q201" s="224"/>
      <c r="R201" s="225">
        <f>SUM(R202:R237)</f>
        <v>0.043660000000000011</v>
      </c>
      <c r="S201" s="224"/>
      <c r="T201" s="226">
        <f>SUM(T202:T237)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7" t="s">
        <v>86</v>
      </c>
      <c r="AT201" s="228" t="s">
        <v>75</v>
      </c>
      <c r="AU201" s="228" t="s">
        <v>84</v>
      </c>
      <c r="AY201" s="227" t="s">
        <v>139</v>
      </c>
      <c r="BK201" s="229">
        <f>SUM(BK202:BK237)</f>
        <v>0</v>
      </c>
    </row>
    <row r="202" s="2" customFormat="1" ht="16.5" customHeight="1">
      <c r="A202" s="35"/>
      <c r="B202" s="36"/>
      <c r="C202" s="257" t="s">
        <v>293</v>
      </c>
      <c r="D202" s="257" t="s">
        <v>512</v>
      </c>
      <c r="E202" s="258" t="s">
        <v>1015</v>
      </c>
      <c r="F202" s="259" t="s">
        <v>1646</v>
      </c>
      <c r="G202" s="260" t="s">
        <v>627</v>
      </c>
      <c r="H202" s="261">
        <v>1</v>
      </c>
      <c r="I202" s="262"/>
      <c r="J202" s="263">
        <f>ROUND(I202*H202,2)</f>
        <v>0</v>
      </c>
      <c r="K202" s="259" t="s">
        <v>1</v>
      </c>
      <c r="L202" s="264"/>
      <c r="M202" s="265" t="s">
        <v>1</v>
      </c>
      <c r="N202" s="266" t="s">
        <v>41</v>
      </c>
      <c r="O202" s="88"/>
      <c r="P202" s="241">
        <f>O202*H202</f>
        <v>0</v>
      </c>
      <c r="Q202" s="241">
        <v>0</v>
      </c>
      <c r="R202" s="241">
        <f>Q202*H202</f>
        <v>0</v>
      </c>
      <c r="S202" s="241">
        <v>0</v>
      </c>
      <c r="T202" s="24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43" t="s">
        <v>281</v>
      </c>
      <c r="AT202" s="243" t="s">
        <v>512</v>
      </c>
      <c r="AU202" s="243" t="s">
        <v>86</v>
      </c>
      <c r="AY202" s="14" t="s">
        <v>139</v>
      </c>
      <c r="BE202" s="244">
        <f>IF(N202="základní",J202,0)</f>
        <v>0</v>
      </c>
      <c r="BF202" s="244">
        <f>IF(N202="snížená",J202,0)</f>
        <v>0</v>
      </c>
      <c r="BG202" s="244">
        <f>IF(N202="zákl. přenesená",J202,0)</f>
        <v>0</v>
      </c>
      <c r="BH202" s="244">
        <f>IF(N202="sníž. přenesená",J202,0)</f>
        <v>0</v>
      </c>
      <c r="BI202" s="244">
        <f>IF(N202="nulová",J202,0)</f>
        <v>0</v>
      </c>
      <c r="BJ202" s="14" t="s">
        <v>84</v>
      </c>
      <c r="BK202" s="244">
        <f>ROUND(I202*H202,2)</f>
        <v>0</v>
      </c>
      <c r="BL202" s="14" t="s">
        <v>147</v>
      </c>
      <c r="BM202" s="243" t="s">
        <v>1647</v>
      </c>
    </row>
    <row r="203" s="2" customFormat="1">
      <c r="A203" s="35"/>
      <c r="B203" s="36"/>
      <c r="C203" s="37"/>
      <c r="D203" s="245" t="s">
        <v>331</v>
      </c>
      <c r="E203" s="37"/>
      <c r="F203" s="246" t="s">
        <v>1648</v>
      </c>
      <c r="G203" s="37"/>
      <c r="H203" s="37"/>
      <c r="I203" s="141"/>
      <c r="J203" s="37"/>
      <c r="K203" s="37"/>
      <c r="L203" s="41"/>
      <c r="M203" s="251"/>
      <c r="N203" s="252"/>
      <c r="O203" s="88"/>
      <c r="P203" s="88"/>
      <c r="Q203" s="88"/>
      <c r="R203" s="88"/>
      <c r="S203" s="88"/>
      <c r="T203" s="89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331</v>
      </c>
      <c r="AU203" s="14" t="s">
        <v>86</v>
      </c>
    </row>
    <row r="204" s="2" customFormat="1" ht="16.5" customHeight="1">
      <c r="A204" s="35"/>
      <c r="B204" s="36"/>
      <c r="C204" s="232" t="s">
        <v>303</v>
      </c>
      <c r="D204" s="232" t="s">
        <v>142</v>
      </c>
      <c r="E204" s="233" t="s">
        <v>1067</v>
      </c>
      <c r="F204" s="234" t="s">
        <v>1068</v>
      </c>
      <c r="G204" s="235" t="s">
        <v>166</v>
      </c>
      <c r="H204" s="236">
        <v>5</v>
      </c>
      <c r="I204" s="237"/>
      <c r="J204" s="238">
        <f>ROUND(I204*H204,2)</f>
        <v>0</v>
      </c>
      <c r="K204" s="234" t="s">
        <v>146</v>
      </c>
      <c r="L204" s="41"/>
      <c r="M204" s="239" t="s">
        <v>1</v>
      </c>
      <c r="N204" s="240" t="s">
        <v>41</v>
      </c>
      <c r="O204" s="88"/>
      <c r="P204" s="241">
        <f>O204*H204</f>
        <v>0</v>
      </c>
      <c r="Q204" s="241">
        <v>3.0000000000000001E-05</v>
      </c>
      <c r="R204" s="241">
        <f>Q204*H204</f>
        <v>0.00015000000000000001</v>
      </c>
      <c r="S204" s="241">
        <v>0</v>
      </c>
      <c r="T204" s="24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43" t="s">
        <v>147</v>
      </c>
      <c r="AT204" s="243" t="s">
        <v>142</v>
      </c>
      <c r="AU204" s="243" t="s">
        <v>86</v>
      </c>
      <c r="AY204" s="14" t="s">
        <v>139</v>
      </c>
      <c r="BE204" s="244">
        <f>IF(N204="základní",J204,0)</f>
        <v>0</v>
      </c>
      <c r="BF204" s="244">
        <f>IF(N204="snížená",J204,0)</f>
        <v>0</v>
      </c>
      <c r="BG204" s="244">
        <f>IF(N204="zákl. přenesená",J204,0)</f>
        <v>0</v>
      </c>
      <c r="BH204" s="244">
        <f>IF(N204="sníž. přenesená",J204,0)</f>
        <v>0</v>
      </c>
      <c r="BI204" s="244">
        <f>IF(N204="nulová",J204,0)</f>
        <v>0</v>
      </c>
      <c r="BJ204" s="14" t="s">
        <v>84</v>
      </c>
      <c r="BK204" s="244">
        <f>ROUND(I204*H204,2)</f>
        <v>0</v>
      </c>
      <c r="BL204" s="14" t="s">
        <v>147</v>
      </c>
      <c r="BM204" s="243" t="s">
        <v>1649</v>
      </c>
    </row>
    <row r="205" s="2" customFormat="1" ht="16.5" customHeight="1">
      <c r="A205" s="35"/>
      <c r="B205" s="36"/>
      <c r="C205" s="232" t="s">
        <v>316</v>
      </c>
      <c r="D205" s="232" t="s">
        <v>142</v>
      </c>
      <c r="E205" s="233" t="s">
        <v>1071</v>
      </c>
      <c r="F205" s="234" t="s">
        <v>1072</v>
      </c>
      <c r="G205" s="235" t="s">
        <v>166</v>
      </c>
      <c r="H205" s="236">
        <v>8</v>
      </c>
      <c r="I205" s="237"/>
      <c r="J205" s="238">
        <f>ROUND(I205*H205,2)</f>
        <v>0</v>
      </c>
      <c r="K205" s="234" t="s">
        <v>146</v>
      </c>
      <c r="L205" s="41"/>
      <c r="M205" s="239" t="s">
        <v>1</v>
      </c>
      <c r="N205" s="240" t="s">
        <v>41</v>
      </c>
      <c r="O205" s="88"/>
      <c r="P205" s="241">
        <f>O205*H205</f>
        <v>0</v>
      </c>
      <c r="Q205" s="241">
        <v>3.0000000000000001E-05</v>
      </c>
      <c r="R205" s="241">
        <f>Q205*H205</f>
        <v>0.00024000000000000001</v>
      </c>
      <c r="S205" s="241">
        <v>0</v>
      </c>
      <c r="T205" s="242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43" t="s">
        <v>147</v>
      </c>
      <c r="AT205" s="243" t="s">
        <v>142</v>
      </c>
      <c r="AU205" s="243" t="s">
        <v>86</v>
      </c>
      <c r="AY205" s="14" t="s">
        <v>139</v>
      </c>
      <c r="BE205" s="244">
        <f>IF(N205="základní",J205,0)</f>
        <v>0</v>
      </c>
      <c r="BF205" s="244">
        <f>IF(N205="snížená",J205,0)</f>
        <v>0</v>
      </c>
      <c r="BG205" s="244">
        <f>IF(N205="zákl. přenesená",J205,0)</f>
        <v>0</v>
      </c>
      <c r="BH205" s="244">
        <f>IF(N205="sníž. přenesená",J205,0)</f>
        <v>0</v>
      </c>
      <c r="BI205" s="244">
        <f>IF(N205="nulová",J205,0)</f>
        <v>0</v>
      </c>
      <c r="BJ205" s="14" t="s">
        <v>84</v>
      </c>
      <c r="BK205" s="244">
        <f>ROUND(I205*H205,2)</f>
        <v>0</v>
      </c>
      <c r="BL205" s="14" t="s">
        <v>147</v>
      </c>
      <c r="BM205" s="243" t="s">
        <v>1650</v>
      </c>
    </row>
    <row r="206" s="2" customFormat="1" ht="16.5" customHeight="1">
      <c r="A206" s="35"/>
      <c r="B206" s="36"/>
      <c r="C206" s="232" t="s">
        <v>657</v>
      </c>
      <c r="D206" s="232" t="s">
        <v>142</v>
      </c>
      <c r="E206" s="233" t="s">
        <v>1651</v>
      </c>
      <c r="F206" s="234" t="s">
        <v>1652</v>
      </c>
      <c r="G206" s="235" t="s">
        <v>166</v>
      </c>
      <c r="H206" s="236">
        <v>1</v>
      </c>
      <c r="I206" s="237"/>
      <c r="J206" s="238">
        <f>ROUND(I206*H206,2)</f>
        <v>0</v>
      </c>
      <c r="K206" s="234" t="s">
        <v>146</v>
      </c>
      <c r="L206" s="41"/>
      <c r="M206" s="239" t="s">
        <v>1</v>
      </c>
      <c r="N206" s="240" t="s">
        <v>41</v>
      </c>
      <c r="O206" s="88"/>
      <c r="P206" s="241">
        <f>O206*H206</f>
        <v>0</v>
      </c>
      <c r="Q206" s="241">
        <v>6.0000000000000002E-05</v>
      </c>
      <c r="R206" s="241">
        <f>Q206*H206</f>
        <v>6.0000000000000002E-05</v>
      </c>
      <c r="S206" s="241">
        <v>0</v>
      </c>
      <c r="T206" s="242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43" t="s">
        <v>147</v>
      </c>
      <c r="AT206" s="243" t="s">
        <v>142</v>
      </c>
      <c r="AU206" s="243" t="s">
        <v>86</v>
      </c>
      <c r="AY206" s="14" t="s">
        <v>139</v>
      </c>
      <c r="BE206" s="244">
        <f>IF(N206="základní",J206,0)</f>
        <v>0</v>
      </c>
      <c r="BF206" s="244">
        <f>IF(N206="snížená",J206,0)</f>
        <v>0</v>
      </c>
      <c r="BG206" s="244">
        <f>IF(N206="zákl. přenesená",J206,0)</f>
        <v>0</v>
      </c>
      <c r="BH206" s="244">
        <f>IF(N206="sníž. přenesená",J206,0)</f>
        <v>0</v>
      </c>
      <c r="BI206" s="244">
        <f>IF(N206="nulová",J206,0)</f>
        <v>0</v>
      </c>
      <c r="BJ206" s="14" t="s">
        <v>84</v>
      </c>
      <c r="BK206" s="244">
        <f>ROUND(I206*H206,2)</f>
        <v>0</v>
      </c>
      <c r="BL206" s="14" t="s">
        <v>147</v>
      </c>
      <c r="BM206" s="243" t="s">
        <v>1653</v>
      </c>
    </row>
    <row r="207" s="2" customFormat="1" ht="16.5" customHeight="1">
      <c r="A207" s="35"/>
      <c r="B207" s="36"/>
      <c r="C207" s="232" t="s">
        <v>1654</v>
      </c>
      <c r="D207" s="232" t="s">
        <v>142</v>
      </c>
      <c r="E207" s="233" t="s">
        <v>1655</v>
      </c>
      <c r="F207" s="234" t="s">
        <v>1656</v>
      </c>
      <c r="G207" s="235" t="s">
        <v>166</v>
      </c>
      <c r="H207" s="236">
        <v>4</v>
      </c>
      <c r="I207" s="237"/>
      <c r="J207" s="238">
        <f>ROUND(I207*H207,2)</f>
        <v>0</v>
      </c>
      <c r="K207" s="234" t="s">
        <v>146</v>
      </c>
      <c r="L207" s="41"/>
      <c r="M207" s="239" t="s">
        <v>1</v>
      </c>
      <c r="N207" s="240" t="s">
        <v>41</v>
      </c>
      <c r="O207" s="88"/>
      <c r="P207" s="241">
        <f>O207*H207</f>
        <v>0</v>
      </c>
      <c r="Q207" s="241">
        <v>0.00021000000000000001</v>
      </c>
      <c r="R207" s="241">
        <f>Q207*H207</f>
        <v>0.00084000000000000003</v>
      </c>
      <c r="S207" s="241">
        <v>0</v>
      </c>
      <c r="T207" s="24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43" t="s">
        <v>147</v>
      </c>
      <c r="AT207" s="243" t="s">
        <v>142</v>
      </c>
      <c r="AU207" s="243" t="s">
        <v>86</v>
      </c>
      <c r="AY207" s="14" t="s">
        <v>139</v>
      </c>
      <c r="BE207" s="244">
        <f>IF(N207="základní",J207,0)</f>
        <v>0</v>
      </c>
      <c r="BF207" s="244">
        <f>IF(N207="snížená",J207,0)</f>
        <v>0</v>
      </c>
      <c r="BG207" s="244">
        <f>IF(N207="zákl. přenesená",J207,0)</f>
        <v>0</v>
      </c>
      <c r="BH207" s="244">
        <f>IF(N207="sníž. přenesená",J207,0)</f>
        <v>0</v>
      </c>
      <c r="BI207" s="244">
        <f>IF(N207="nulová",J207,0)</f>
        <v>0</v>
      </c>
      <c r="BJ207" s="14" t="s">
        <v>84</v>
      </c>
      <c r="BK207" s="244">
        <f>ROUND(I207*H207,2)</f>
        <v>0</v>
      </c>
      <c r="BL207" s="14" t="s">
        <v>147</v>
      </c>
      <c r="BM207" s="243" t="s">
        <v>1657</v>
      </c>
    </row>
    <row r="208" s="2" customFormat="1" ht="16.5" customHeight="1">
      <c r="A208" s="35"/>
      <c r="B208" s="36"/>
      <c r="C208" s="232" t="s">
        <v>321</v>
      </c>
      <c r="D208" s="232" t="s">
        <v>142</v>
      </c>
      <c r="E208" s="233" t="s">
        <v>1083</v>
      </c>
      <c r="F208" s="234" t="s">
        <v>1084</v>
      </c>
      <c r="G208" s="235" t="s">
        <v>166</v>
      </c>
      <c r="H208" s="236">
        <v>12</v>
      </c>
      <c r="I208" s="237"/>
      <c r="J208" s="238">
        <f>ROUND(I208*H208,2)</f>
        <v>0</v>
      </c>
      <c r="K208" s="234" t="s">
        <v>146</v>
      </c>
      <c r="L208" s="41"/>
      <c r="M208" s="239" t="s">
        <v>1</v>
      </c>
      <c r="N208" s="240" t="s">
        <v>41</v>
      </c>
      <c r="O208" s="88"/>
      <c r="P208" s="241">
        <f>O208*H208</f>
        <v>0</v>
      </c>
      <c r="Q208" s="241">
        <v>0.00024000000000000001</v>
      </c>
      <c r="R208" s="241">
        <f>Q208*H208</f>
        <v>0.0028800000000000002</v>
      </c>
      <c r="S208" s="241">
        <v>0</v>
      </c>
      <c r="T208" s="242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43" t="s">
        <v>147</v>
      </c>
      <c r="AT208" s="243" t="s">
        <v>142</v>
      </c>
      <c r="AU208" s="243" t="s">
        <v>86</v>
      </c>
      <c r="AY208" s="14" t="s">
        <v>139</v>
      </c>
      <c r="BE208" s="244">
        <f>IF(N208="základní",J208,0)</f>
        <v>0</v>
      </c>
      <c r="BF208" s="244">
        <f>IF(N208="snížená",J208,0)</f>
        <v>0</v>
      </c>
      <c r="BG208" s="244">
        <f>IF(N208="zákl. přenesená",J208,0)</f>
        <v>0</v>
      </c>
      <c r="BH208" s="244">
        <f>IF(N208="sníž. přenesená",J208,0)</f>
        <v>0</v>
      </c>
      <c r="BI208" s="244">
        <f>IF(N208="nulová",J208,0)</f>
        <v>0</v>
      </c>
      <c r="BJ208" s="14" t="s">
        <v>84</v>
      </c>
      <c r="BK208" s="244">
        <f>ROUND(I208*H208,2)</f>
        <v>0</v>
      </c>
      <c r="BL208" s="14" t="s">
        <v>147</v>
      </c>
      <c r="BM208" s="243" t="s">
        <v>1658</v>
      </c>
    </row>
    <row r="209" s="2" customFormat="1" ht="16.5" customHeight="1">
      <c r="A209" s="35"/>
      <c r="B209" s="36"/>
      <c r="C209" s="232" t="s">
        <v>178</v>
      </c>
      <c r="D209" s="232" t="s">
        <v>142</v>
      </c>
      <c r="E209" s="233" t="s">
        <v>1495</v>
      </c>
      <c r="F209" s="234" t="s">
        <v>1496</v>
      </c>
      <c r="G209" s="235" t="s">
        <v>166</v>
      </c>
      <c r="H209" s="236">
        <v>2</v>
      </c>
      <c r="I209" s="237"/>
      <c r="J209" s="238">
        <f>ROUND(I209*H209,2)</f>
        <v>0</v>
      </c>
      <c r="K209" s="234" t="s">
        <v>146</v>
      </c>
      <c r="L209" s="41"/>
      <c r="M209" s="239" t="s">
        <v>1</v>
      </c>
      <c r="N209" s="240" t="s">
        <v>41</v>
      </c>
      <c r="O209" s="88"/>
      <c r="P209" s="241">
        <f>O209*H209</f>
        <v>0</v>
      </c>
      <c r="Q209" s="241">
        <v>0.00033</v>
      </c>
      <c r="R209" s="241">
        <f>Q209*H209</f>
        <v>0.00066</v>
      </c>
      <c r="S209" s="241">
        <v>0</v>
      </c>
      <c r="T209" s="242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43" t="s">
        <v>147</v>
      </c>
      <c r="AT209" s="243" t="s">
        <v>142</v>
      </c>
      <c r="AU209" s="243" t="s">
        <v>86</v>
      </c>
      <c r="AY209" s="14" t="s">
        <v>139</v>
      </c>
      <c r="BE209" s="244">
        <f>IF(N209="základní",J209,0)</f>
        <v>0</v>
      </c>
      <c r="BF209" s="244">
        <f>IF(N209="snížená",J209,0)</f>
        <v>0</v>
      </c>
      <c r="BG209" s="244">
        <f>IF(N209="zákl. přenesená",J209,0)</f>
        <v>0</v>
      </c>
      <c r="BH209" s="244">
        <f>IF(N209="sníž. přenesená",J209,0)</f>
        <v>0</v>
      </c>
      <c r="BI209" s="244">
        <f>IF(N209="nulová",J209,0)</f>
        <v>0</v>
      </c>
      <c r="BJ209" s="14" t="s">
        <v>84</v>
      </c>
      <c r="BK209" s="244">
        <f>ROUND(I209*H209,2)</f>
        <v>0</v>
      </c>
      <c r="BL209" s="14" t="s">
        <v>147</v>
      </c>
      <c r="BM209" s="243" t="s">
        <v>1659</v>
      </c>
    </row>
    <row r="210" s="2" customFormat="1" ht="16.5" customHeight="1">
      <c r="A210" s="35"/>
      <c r="B210" s="36"/>
      <c r="C210" s="232" t="s">
        <v>673</v>
      </c>
      <c r="D210" s="232" t="s">
        <v>142</v>
      </c>
      <c r="E210" s="233" t="s">
        <v>1660</v>
      </c>
      <c r="F210" s="234" t="s">
        <v>1661</v>
      </c>
      <c r="G210" s="235" t="s">
        <v>166</v>
      </c>
      <c r="H210" s="236">
        <v>1</v>
      </c>
      <c r="I210" s="237"/>
      <c r="J210" s="238">
        <f>ROUND(I210*H210,2)</f>
        <v>0</v>
      </c>
      <c r="K210" s="234" t="s">
        <v>146</v>
      </c>
      <c r="L210" s="41"/>
      <c r="M210" s="239" t="s">
        <v>1</v>
      </c>
      <c r="N210" s="240" t="s">
        <v>41</v>
      </c>
      <c r="O210" s="88"/>
      <c r="P210" s="241">
        <f>O210*H210</f>
        <v>0</v>
      </c>
      <c r="Q210" s="241">
        <v>0.00014999999999999999</v>
      </c>
      <c r="R210" s="241">
        <f>Q210*H210</f>
        <v>0.00014999999999999999</v>
      </c>
      <c r="S210" s="241">
        <v>0</v>
      </c>
      <c r="T210" s="242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43" t="s">
        <v>147</v>
      </c>
      <c r="AT210" s="243" t="s">
        <v>142</v>
      </c>
      <c r="AU210" s="243" t="s">
        <v>86</v>
      </c>
      <c r="AY210" s="14" t="s">
        <v>139</v>
      </c>
      <c r="BE210" s="244">
        <f>IF(N210="základní",J210,0)</f>
        <v>0</v>
      </c>
      <c r="BF210" s="244">
        <f>IF(N210="snížená",J210,0)</f>
        <v>0</v>
      </c>
      <c r="BG210" s="244">
        <f>IF(N210="zákl. přenesená",J210,0)</f>
        <v>0</v>
      </c>
      <c r="BH210" s="244">
        <f>IF(N210="sníž. přenesená",J210,0)</f>
        <v>0</v>
      </c>
      <c r="BI210" s="244">
        <f>IF(N210="nulová",J210,0)</f>
        <v>0</v>
      </c>
      <c r="BJ210" s="14" t="s">
        <v>84</v>
      </c>
      <c r="BK210" s="244">
        <f>ROUND(I210*H210,2)</f>
        <v>0</v>
      </c>
      <c r="BL210" s="14" t="s">
        <v>147</v>
      </c>
      <c r="BM210" s="243" t="s">
        <v>1662</v>
      </c>
    </row>
    <row r="211" s="2" customFormat="1" ht="16.5" customHeight="1">
      <c r="A211" s="35"/>
      <c r="B211" s="36"/>
      <c r="C211" s="232" t="s">
        <v>191</v>
      </c>
      <c r="D211" s="232" t="s">
        <v>142</v>
      </c>
      <c r="E211" s="233" t="s">
        <v>1107</v>
      </c>
      <c r="F211" s="234" t="s">
        <v>1108</v>
      </c>
      <c r="G211" s="235" t="s">
        <v>166</v>
      </c>
      <c r="H211" s="236">
        <v>2</v>
      </c>
      <c r="I211" s="237"/>
      <c r="J211" s="238">
        <f>ROUND(I211*H211,2)</f>
        <v>0</v>
      </c>
      <c r="K211" s="234" t="s">
        <v>146</v>
      </c>
      <c r="L211" s="41"/>
      <c r="M211" s="239" t="s">
        <v>1</v>
      </c>
      <c r="N211" s="240" t="s">
        <v>41</v>
      </c>
      <c r="O211" s="88"/>
      <c r="P211" s="241">
        <f>O211*H211</f>
        <v>0</v>
      </c>
      <c r="Q211" s="241">
        <v>0.00044000000000000002</v>
      </c>
      <c r="R211" s="241">
        <f>Q211*H211</f>
        <v>0.00088000000000000003</v>
      </c>
      <c r="S211" s="241">
        <v>0</v>
      </c>
      <c r="T211" s="24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43" t="s">
        <v>147</v>
      </c>
      <c r="AT211" s="243" t="s">
        <v>142</v>
      </c>
      <c r="AU211" s="243" t="s">
        <v>86</v>
      </c>
      <c r="AY211" s="14" t="s">
        <v>139</v>
      </c>
      <c r="BE211" s="244">
        <f>IF(N211="základní",J211,0)</f>
        <v>0</v>
      </c>
      <c r="BF211" s="244">
        <f>IF(N211="snížená",J211,0)</f>
        <v>0</v>
      </c>
      <c r="BG211" s="244">
        <f>IF(N211="zákl. přenesená",J211,0)</f>
        <v>0</v>
      </c>
      <c r="BH211" s="244">
        <f>IF(N211="sníž. přenesená",J211,0)</f>
        <v>0</v>
      </c>
      <c r="BI211" s="244">
        <f>IF(N211="nulová",J211,0)</f>
        <v>0</v>
      </c>
      <c r="BJ211" s="14" t="s">
        <v>84</v>
      </c>
      <c r="BK211" s="244">
        <f>ROUND(I211*H211,2)</f>
        <v>0</v>
      </c>
      <c r="BL211" s="14" t="s">
        <v>147</v>
      </c>
      <c r="BM211" s="243" t="s">
        <v>1663</v>
      </c>
    </row>
    <row r="212" s="2" customFormat="1" ht="24" customHeight="1">
      <c r="A212" s="35"/>
      <c r="B212" s="36"/>
      <c r="C212" s="232" t="s">
        <v>199</v>
      </c>
      <c r="D212" s="232" t="s">
        <v>142</v>
      </c>
      <c r="E212" s="233" t="s">
        <v>1111</v>
      </c>
      <c r="F212" s="234" t="s">
        <v>1112</v>
      </c>
      <c r="G212" s="235" t="s">
        <v>166</v>
      </c>
      <c r="H212" s="236">
        <v>4</v>
      </c>
      <c r="I212" s="237"/>
      <c r="J212" s="238">
        <f>ROUND(I212*H212,2)</f>
        <v>0</v>
      </c>
      <c r="K212" s="234" t="s">
        <v>146</v>
      </c>
      <c r="L212" s="41"/>
      <c r="M212" s="239" t="s">
        <v>1</v>
      </c>
      <c r="N212" s="240" t="s">
        <v>41</v>
      </c>
      <c r="O212" s="88"/>
      <c r="P212" s="241">
        <f>O212*H212</f>
        <v>0</v>
      </c>
      <c r="Q212" s="241">
        <v>0.00051999999999999995</v>
      </c>
      <c r="R212" s="241">
        <f>Q212*H212</f>
        <v>0.0020799999999999998</v>
      </c>
      <c r="S212" s="241">
        <v>0</v>
      </c>
      <c r="T212" s="242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43" t="s">
        <v>147</v>
      </c>
      <c r="AT212" s="243" t="s">
        <v>142</v>
      </c>
      <c r="AU212" s="243" t="s">
        <v>86</v>
      </c>
      <c r="AY212" s="14" t="s">
        <v>139</v>
      </c>
      <c r="BE212" s="244">
        <f>IF(N212="základní",J212,0)</f>
        <v>0</v>
      </c>
      <c r="BF212" s="244">
        <f>IF(N212="snížená",J212,0)</f>
        <v>0</v>
      </c>
      <c r="BG212" s="244">
        <f>IF(N212="zákl. přenesená",J212,0)</f>
        <v>0</v>
      </c>
      <c r="BH212" s="244">
        <f>IF(N212="sníž. přenesená",J212,0)</f>
        <v>0</v>
      </c>
      <c r="BI212" s="244">
        <f>IF(N212="nulová",J212,0)</f>
        <v>0</v>
      </c>
      <c r="BJ212" s="14" t="s">
        <v>84</v>
      </c>
      <c r="BK212" s="244">
        <f>ROUND(I212*H212,2)</f>
        <v>0</v>
      </c>
      <c r="BL212" s="14" t="s">
        <v>147</v>
      </c>
      <c r="BM212" s="243" t="s">
        <v>1664</v>
      </c>
    </row>
    <row r="213" s="2" customFormat="1" ht="16.5" customHeight="1">
      <c r="A213" s="35"/>
      <c r="B213" s="36"/>
      <c r="C213" s="232" t="s">
        <v>212</v>
      </c>
      <c r="D213" s="232" t="s">
        <v>142</v>
      </c>
      <c r="E213" s="233" t="s">
        <v>1115</v>
      </c>
      <c r="F213" s="234" t="s">
        <v>1116</v>
      </c>
      <c r="G213" s="235" t="s">
        <v>166</v>
      </c>
      <c r="H213" s="236">
        <v>2</v>
      </c>
      <c r="I213" s="237"/>
      <c r="J213" s="238">
        <f>ROUND(I213*H213,2)</f>
        <v>0</v>
      </c>
      <c r="K213" s="234" t="s">
        <v>1</v>
      </c>
      <c r="L213" s="41"/>
      <c r="M213" s="239" t="s">
        <v>1</v>
      </c>
      <c r="N213" s="240" t="s">
        <v>41</v>
      </c>
      <c r="O213" s="88"/>
      <c r="P213" s="241">
        <f>O213*H213</f>
        <v>0</v>
      </c>
      <c r="Q213" s="241">
        <v>0.00072000000000000005</v>
      </c>
      <c r="R213" s="241">
        <f>Q213*H213</f>
        <v>0.0014400000000000001</v>
      </c>
      <c r="S213" s="241">
        <v>0</v>
      </c>
      <c r="T213" s="24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43" t="s">
        <v>147</v>
      </c>
      <c r="AT213" s="243" t="s">
        <v>142</v>
      </c>
      <c r="AU213" s="243" t="s">
        <v>86</v>
      </c>
      <c r="AY213" s="14" t="s">
        <v>139</v>
      </c>
      <c r="BE213" s="244">
        <f>IF(N213="základní",J213,0)</f>
        <v>0</v>
      </c>
      <c r="BF213" s="244">
        <f>IF(N213="snížená",J213,0)</f>
        <v>0</v>
      </c>
      <c r="BG213" s="244">
        <f>IF(N213="zákl. přenesená",J213,0)</f>
        <v>0</v>
      </c>
      <c r="BH213" s="244">
        <f>IF(N213="sníž. přenesená",J213,0)</f>
        <v>0</v>
      </c>
      <c r="BI213" s="244">
        <f>IF(N213="nulová",J213,0)</f>
        <v>0</v>
      </c>
      <c r="BJ213" s="14" t="s">
        <v>84</v>
      </c>
      <c r="BK213" s="244">
        <f>ROUND(I213*H213,2)</f>
        <v>0</v>
      </c>
      <c r="BL213" s="14" t="s">
        <v>147</v>
      </c>
      <c r="BM213" s="243" t="s">
        <v>1665</v>
      </c>
    </row>
    <row r="214" s="2" customFormat="1" ht="24" customHeight="1">
      <c r="A214" s="35"/>
      <c r="B214" s="36"/>
      <c r="C214" s="257" t="s">
        <v>216</v>
      </c>
      <c r="D214" s="257" t="s">
        <v>512</v>
      </c>
      <c r="E214" s="258" t="s">
        <v>1119</v>
      </c>
      <c r="F214" s="259" t="s">
        <v>1120</v>
      </c>
      <c r="G214" s="260" t="s">
        <v>166</v>
      </c>
      <c r="H214" s="261">
        <v>5</v>
      </c>
      <c r="I214" s="262"/>
      <c r="J214" s="263">
        <f>ROUND(I214*H214,2)</f>
        <v>0</v>
      </c>
      <c r="K214" s="259" t="s">
        <v>146</v>
      </c>
      <c r="L214" s="264"/>
      <c r="M214" s="265" t="s">
        <v>1</v>
      </c>
      <c r="N214" s="266" t="s">
        <v>41</v>
      </c>
      <c r="O214" s="88"/>
      <c r="P214" s="241">
        <f>O214*H214</f>
        <v>0</v>
      </c>
      <c r="Q214" s="241">
        <v>0.00022000000000000001</v>
      </c>
      <c r="R214" s="241">
        <f>Q214*H214</f>
        <v>0.0011000000000000001</v>
      </c>
      <c r="S214" s="241">
        <v>0</v>
      </c>
      <c r="T214" s="242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43" t="s">
        <v>281</v>
      </c>
      <c r="AT214" s="243" t="s">
        <v>512</v>
      </c>
      <c r="AU214" s="243" t="s">
        <v>86</v>
      </c>
      <c r="AY214" s="14" t="s">
        <v>139</v>
      </c>
      <c r="BE214" s="244">
        <f>IF(N214="základní",J214,0)</f>
        <v>0</v>
      </c>
      <c r="BF214" s="244">
        <f>IF(N214="snížená",J214,0)</f>
        <v>0</v>
      </c>
      <c r="BG214" s="244">
        <f>IF(N214="zákl. přenesená",J214,0)</f>
        <v>0</v>
      </c>
      <c r="BH214" s="244">
        <f>IF(N214="sníž. přenesená",J214,0)</f>
        <v>0</v>
      </c>
      <c r="BI214" s="244">
        <f>IF(N214="nulová",J214,0)</f>
        <v>0</v>
      </c>
      <c r="BJ214" s="14" t="s">
        <v>84</v>
      </c>
      <c r="BK214" s="244">
        <f>ROUND(I214*H214,2)</f>
        <v>0</v>
      </c>
      <c r="BL214" s="14" t="s">
        <v>147</v>
      </c>
      <c r="BM214" s="243" t="s">
        <v>1666</v>
      </c>
    </row>
    <row r="215" s="2" customFormat="1" ht="24" customHeight="1">
      <c r="A215" s="35"/>
      <c r="B215" s="36"/>
      <c r="C215" s="257" t="s">
        <v>641</v>
      </c>
      <c r="D215" s="257" t="s">
        <v>512</v>
      </c>
      <c r="E215" s="258" t="s">
        <v>1667</v>
      </c>
      <c r="F215" s="259" t="s">
        <v>1668</v>
      </c>
      <c r="G215" s="260" t="s">
        <v>166</v>
      </c>
      <c r="H215" s="261">
        <v>2</v>
      </c>
      <c r="I215" s="262"/>
      <c r="J215" s="263">
        <f>ROUND(I215*H215,2)</f>
        <v>0</v>
      </c>
      <c r="K215" s="259" t="s">
        <v>146</v>
      </c>
      <c r="L215" s="264"/>
      <c r="M215" s="265" t="s">
        <v>1</v>
      </c>
      <c r="N215" s="266" t="s">
        <v>41</v>
      </c>
      <c r="O215" s="88"/>
      <c r="P215" s="241">
        <f>O215*H215</f>
        <v>0</v>
      </c>
      <c r="Q215" s="241">
        <v>0.00073999999999999999</v>
      </c>
      <c r="R215" s="241">
        <f>Q215*H215</f>
        <v>0.00148</v>
      </c>
      <c r="S215" s="241">
        <v>0</v>
      </c>
      <c r="T215" s="242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43" t="s">
        <v>281</v>
      </c>
      <c r="AT215" s="243" t="s">
        <v>512</v>
      </c>
      <c r="AU215" s="243" t="s">
        <v>86</v>
      </c>
      <c r="AY215" s="14" t="s">
        <v>139</v>
      </c>
      <c r="BE215" s="244">
        <f>IF(N215="základní",J215,0)</f>
        <v>0</v>
      </c>
      <c r="BF215" s="244">
        <f>IF(N215="snížená",J215,0)</f>
        <v>0</v>
      </c>
      <c r="BG215" s="244">
        <f>IF(N215="zákl. přenesená",J215,0)</f>
        <v>0</v>
      </c>
      <c r="BH215" s="244">
        <f>IF(N215="sníž. přenesená",J215,0)</f>
        <v>0</v>
      </c>
      <c r="BI215" s="244">
        <f>IF(N215="nulová",J215,0)</f>
        <v>0</v>
      </c>
      <c r="BJ215" s="14" t="s">
        <v>84</v>
      </c>
      <c r="BK215" s="244">
        <f>ROUND(I215*H215,2)</f>
        <v>0</v>
      </c>
      <c r="BL215" s="14" t="s">
        <v>147</v>
      </c>
      <c r="BM215" s="243" t="s">
        <v>1669</v>
      </c>
    </row>
    <row r="216" s="2" customFormat="1" ht="24" customHeight="1">
      <c r="A216" s="35"/>
      <c r="B216" s="36"/>
      <c r="C216" s="257" t="s">
        <v>232</v>
      </c>
      <c r="D216" s="257" t="s">
        <v>512</v>
      </c>
      <c r="E216" s="258" t="s">
        <v>1123</v>
      </c>
      <c r="F216" s="259" t="s">
        <v>1124</v>
      </c>
      <c r="G216" s="260" t="s">
        <v>166</v>
      </c>
      <c r="H216" s="261">
        <v>7</v>
      </c>
      <c r="I216" s="262"/>
      <c r="J216" s="263">
        <f>ROUND(I216*H216,2)</f>
        <v>0</v>
      </c>
      <c r="K216" s="259" t="s">
        <v>146</v>
      </c>
      <c r="L216" s="264"/>
      <c r="M216" s="265" t="s">
        <v>1</v>
      </c>
      <c r="N216" s="266" t="s">
        <v>41</v>
      </c>
      <c r="O216" s="88"/>
      <c r="P216" s="241">
        <f>O216*H216</f>
        <v>0</v>
      </c>
      <c r="Q216" s="241">
        <v>0.00117</v>
      </c>
      <c r="R216" s="241">
        <f>Q216*H216</f>
        <v>0.0081899999999999994</v>
      </c>
      <c r="S216" s="241">
        <v>0</v>
      </c>
      <c r="T216" s="242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43" t="s">
        <v>281</v>
      </c>
      <c r="AT216" s="243" t="s">
        <v>512</v>
      </c>
      <c r="AU216" s="243" t="s">
        <v>86</v>
      </c>
      <c r="AY216" s="14" t="s">
        <v>139</v>
      </c>
      <c r="BE216" s="244">
        <f>IF(N216="základní",J216,0)</f>
        <v>0</v>
      </c>
      <c r="BF216" s="244">
        <f>IF(N216="snížená",J216,0)</f>
        <v>0</v>
      </c>
      <c r="BG216" s="244">
        <f>IF(N216="zákl. přenesená",J216,0)</f>
        <v>0</v>
      </c>
      <c r="BH216" s="244">
        <f>IF(N216="sníž. přenesená",J216,0)</f>
        <v>0</v>
      </c>
      <c r="BI216" s="244">
        <f>IF(N216="nulová",J216,0)</f>
        <v>0</v>
      </c>
      <c r="BJ216" s="14" t="s">
        <v>84</v>
      </c>
      <c r="BK216" s="244">
        <f>ROUND(I216*H216,2)</f>
        <v>0</v>
      </c>
      <c r="BL216" s="14" t="s">
        <v>147</v>
      </c>
      <c r="BM216" s="243" t="s">
        <v>1670</v>
      </c>
    </row>
    <row r="217" s="2" customFormat="1" ht="24" customHeight="1">
      <c r="A217" s="35"/>
      <c r="B217" s="36"/>
      <c r="C217" s="257" t="s">
        <v>228</v>
      </c>
      <c r="D217" s="257" t="s">
        <v>512</v>
      </c>
      <c r="E217" s="258" t="s">
        <v>1507</v>
      </c>
      <c r="F217" s="259" t="s">
        <v>1508</v>
      </c>
      <c r="G217" s="260" t="s">
        <v>166</v>
      </c>
      <c r="H217" s="261">
        <v>2</v>
      </c>
      <c r="I217" s="262"/>
      <c r="J217" s="263">
        <f>ROUND(I217*H217,2)</f>
        <v>0</v>
      </c>
      <c r="K217" s="259" t="s">
        <v>146</v>
      </c>
      <c r="L217" s="264"/>
      <c r="M217" s="265" t="s">
        <v>1</v>
      </c>
      <c r="N217" s="266" t="s">
        <v>41</v>
      </c>
      <c r="O217" s="88"/>
      <c r="P217" s="241">
        <f>O217*H217</f>
        <v>0</v>
      </c>
      <c r="Q217" s="241">
        <v>0.0018400000000000001</v>
      </c>
      <c r="R217" s="241">
        <f>Q217*H217</f>
        <v>0.0036800000000000001</v>
      </c>
      <c r="S217" s="241">
        <v>0</v>
      </c>
      <c r="T217" s="242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43" t="s">
        <v>281</v>
      </c>
      <c r="AT217" s="243" t="s">
        <v>512</v>
      </c>
      <c r="AU217" s="243" t="s">
        <v>86</v>
      </c>
      <c r="AY217" s="14" t="s">
        <v>139</v>
      </c>
      <c r="BE217" s="244">
        <f>IF(N217="základní",J217,0)</f>
        <v>0</v>
      </c>
      <c r="BF217" s="244">
        <f>IF(N217="snížená",J217,0)</f>
        <v>0</v>
      </c>
      <c r="BG217" s="244">
        <f>IF(N217="zákl. přenesená",J217,0)</f>
        <v>0</v>
      </c>
      <c r="BH217" s="244">
        <f>IF(N217="sníž. přenesená",J217,0)</f>
        <v>0</v>
      </c>
      <c r="BI217" s="244">
        <f>IF(N217="nulová",J217,0)</f>
        <v>0</v>
      </c>
      <c r="BJ217" s="14" t="s">
        <v>84</v>
      </c>
      <c r="BK217" s="244">
        <f>ROUND(I217*H217,2)</f>
        <v>0</v>
      </c>
      <c r="BL217" s="14" t="s">
        <v>147</v>
      </c>
      <c r="BM217" s="243" t="s">
        <v>1671</v>
      </c>
    </row>
    <row r="218" s="2" customFormat="1" ht="16.5" customHeight="1">
      <c r="A218" s="35"/>
      <c r="B218" s="36"/>
      <c r="C218" s="257" t="s">
        <v>224</v>
      </c>
      <c r="D218" s="257" t="s">
        <v>512</v>
      </c>
      <c r="E218" s="258" t="s">
        <v>1127</v>
      </c>
      <c r="F218" s="259" t="s">
        <v>1128</v>
      </c>
      <c r="G218" s="260" t="s">
        <v>611</v>
      </c>
      <c r="H218" s="261">
        <v>8</v>
      </c>
      <c r="I218" s="262"/>
      <c r="J218" s="263">
        <f>ROUND(I218*H218,2)</f>
        <v>0</v>
      </c>
      <c r="K218" s="259" t="s">
        <v>1</v>
      </c>
      <c r="L218" s="264"/>
      <c r="M218" s="265" t="s">
        <v>1</v>
      </c>
      <c r="N218" s="266" t="s">
        <v>41</v>
      </c>
      <c r="O218" s="88"/>
      <c r="P218" s="241">
        <f>O218*H218</f>
        <v>0</v>
      </c>
      <c r="Q218" s="241">
        <v>0.00020000000000000001</v>
      </c>
      <c r="R218" s="241">
        <f>Q218*H218</f>
        <v>0.0016000000000000001</v>
      </c>
      <c r="S218" s="241">
        <v>0</v>
      </c>
      <c r="T218" s="242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43" t="s">
        <v>281</v>
      </c>
      <c r="AT218" s="243" t="s">
        <v>512</v>
      </c>
      <c r="AU218" s="243" t="s">
        <v>86</v>
      </c>
      <c r="AY218" s="14" t="s">
        <v>139</v>
      </c>
      <c r="BE218" s="244">
        <f>IF(N218="základní",J218,0)</f>
        <v>0</v>
      </c>
      <c r="BF218" s="244">
        <f>IF(N218="snížená",J218,0)</f>
        <v>0</v>
      </c>
      <c r="BG218" s="244">
        <f>IF(N218="zákl. přenesená",J218,0)</f>
        <v>0</v>
      </c>
      <c r="BH218" s="244">
        <f>IF(N218="sníž. přenesená",J218,0)</f>
        <v>0</v>
      </c>
      <c r="BI218" s="244">
        <f>IF(N218="nulová",J218,0)</f>
        <v>0</v>
      </c>
      <c r="BJ218" s="14" t="s">
        <v>84</v>
      </c>
      <c r="BK218" s="244">
        <f>ROUND(I218*H218,2)</f>
        <v>0</v>
      </c>
      <c r="BL218" s="14" t="s">
        <v>147</v>
      </c>
      <c r="BM218" s="243" t="s">
        <v>1672</v>
      </c>
    </row>
    <row r="219" s="2" customFormat="1" ht="24" customHeight="1">
      <c r="A219" s="35"/>
      <c r="B219" s="36"/>
      <c r="C219" s="257" t="s">
        <v>220</v>
      </c>
      <c r="D219" s="257" t="s">
        <v>512</v>
      </c>
      <c r="E219" s="258" t="s">
        <v>1140</v>
      </c>
      <c r="F219" s="259" t="s">
        <v>1141</v>
      </c>
      <c r="G219" s="260" t="s">
        <v>166</v>
      </c>
      <c r="H219" s="261">
        <v>1</v>
      </c>
      <c r="I219" s="262"/>
      <c r="J219" s="263">
        <f>ROUND(I219*H219,2)</f>
        <v>0</v>
      </c>
      <c r="K219" s="259" t="s">
        <v>1</v>
      </c>
      <c r="L219" s="264"/>
      <c r="M219" s="265" t="s">
        <v>1</v>
      </c>
      <c r="N219" s="266" t="s">
        <v>41</v>
      </c>
      <c r="O219" s="88"/>
      <c r="P219" s="241">
        <f>O219*H219</f>
        <v>0</v>
      </c>
      <c r="Q219" s="241">
        <v>0.001</v>
      </c>
      <c r="R219" s="241">
        <f>Q219*H219</f>
        <v>0.001</v>
      </c>
      <c r="S219" s="241">
        <v>0</v>
      </c>
      <c r="T219" s="242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43" t="s">
        <v>281</v>
      </c>
      <c r="AT219" s="243" t="s">
        <v>512</v>
      </c>
      <c r="AU219" s="243" t="s">
        <v>86</v>
      </c>
      <c r="AY219" s="14" t="s">
        <v>139</v>
      </c>
      <c r="BE219" s="244">
        <f>IF(N219="základní",J219,0)</f>
        <v>0</v>
      </c>
      <c r="BF219" s="244">
        <f>IF(N219="snížená",J219,0)</f>
        <v>0</v>
      </c>
      <c r="BG219" s="244">
        <f>IF(N219="zákl. přenesená",J219,0)</f>
        <v>0</v>
      </c>
      <c r="BH219" s="244">
        <f>IF(N219="sníž. přenesená",J219,0)</f>
        <v>0</v>
      </c>
      <c r="BI219" s="244">
        <f>IF(N219="nulová",J219,0)</f>
        <v>0</v>
      </c>
      <c r="BJ219" s="14" t="s">
        <v>84</v>
      </c>
      <c r="BK219" s="244">
        <f>ROUND(I219*H219,2)</f>
        <v>0</v>
      </c>
      <c r="BL219" s="14" t="s">
        <v>147</v>
      </c>
      <c r="BM219" s="243" t="s">
        <v>1673</v>
      </c>
    </row>
    <row r="220" s="2" customFormat="1">
      <c r="A220" s="35"/>
      <c r="B220" s="36"/>
      <c r="C220" s="37"/>
      <c r="D220" s="245" t="s">
        <v>331</v>
      </c>
      <c r="E220" s="37"/>
      <c r="F220" s="246" t="s">
        <v>1674</v>
      </c>
      <c r="G220" s="37"/>
      <c r="H220" s="37"/>
      <c r="I220" s="141"/>
      <c r="J220" s="37"/>
      <c r="K220" s="37"/>
      <c r="L220" s="41"/>
      <c r="M220" s="251"/>
      <c r="N220" s="252"/>
      <c r="O220" s="88"/>
      <c r="P220" s="88"/>
      <c r="Q220" s="88"/>
      <c r="R220" s="88"/>
      <c r="S220" s="88"/>
      <c r="T220" s="89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331</v>
      </c>
      <c r="AU220" s="14" t="s">
        <v>86</v>
      </c>
    </row>
    <row r="221" s="2" customFormat="1" ht="16.5" customHeight="1">
      <c r="A221" s="35"/>
      <c r="B221" s="36"/>
      <c r="C221" s="257" t="s">
        <v>637</v>
      </c>
      <c r="D221" s="257" t="s">
        <v>512</v>
      </c>
      <c r="E221" s="258" t="s">
        <v>1675</v>
      </c>
      <c r="F221" s="259" t="s">
        <v>1676</v>
      </c>
      <c r="G221" s="260" t="s">
        <v>627</v>
      </c>
      <c r="H221" s="261">
        <v>1</v>
      </c>
      <c r="I221" s="262"/>
      <c r="J221" s="263">
        <f>ROUND(I221*H221,2)</f>
        <v>0</v>
      </c>
      <c r="K221" s="259" t="s">
        <v>1</v>
      </c>
      <c r="L221" s="264"/>
      <c r="M221" s="265" t="s">
        <v>1</v>
      </c>
      <c r="N221" s="266" t="s">
        <v>41</v>
      </c>
      <c r="O221" s="88"/>
      <c r="P221" s="241">
        <f>O221*H221</f>
        <v>0</v>
      </c>
      <c r="Q221" s="241">
        <v>0</v>
      </c>
      <c r="R221" s="241">
        <f>Q221*H221</f>
        <v>0</v>
      </c>
      <c r="S221" s="241">
        <v>0</v>
      </c>
      <c r="T221" s="242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43" t="s">
        <v>281</v>
      </c>
      <c r="AT221" s="243" t="s">
        <v>512</v>
      </c>
      <c r="AU221" s="243" t="s">
        <v>86</v>
      </c>
      <c r="AY221" s="14" t="s">
        <v>139</v>
      </c>
      <c r="BE221" s="244">
        <f>IF(N221="základní",J221,0)</f>
        <v>0</v>
      </c>
      <c r="BF221" s="244">
        <f>IF(N221="snížená",J221,0)</f>
        <v>0</v>
      </c>
      <c r="BG221" s="244">
        <f>IF(N221="zákl. přenesená",J221,0)</f>
        <v>0</v>
      </c>
      <c r="BH221" s="244">
        <f>IF(N221="sníž. přenesená",J221,0)</f>
        <v>0</v>
      </c>
      <c r="BI221" s="244">
        <f>IF(N221="nulová",J221,0)</f>
        <v>0</v>
      </c>
      <c r="BJ221" s="14" t="s">
        <v>84</v>
      </c>
      <c r="BK221" s="244">
        <f>ROUND(I221*H221,2)</f>
        <v>0</v>
      </c>
      <c r="BL221" s="14" t="s">
        <v>147</v>
      </c>
      <c r="BM221" s="243" t="s">
        <v>1677</v>
      </c>
    </row>
    <row r="222" s="2" customFormat="1" ht="16.5" customHeight="1">
      <c r="A222" s="35"/>
      <c r="B222" s="36"/>
      <c r="C222" s="257" t="s">
        <v>649</v>
      </c>
      <c r="D222" s="257" t="s">
        <v>512</v>
      </c>
      <c r="E222" s="258" t="s">
        <v>1678</v>
      </c>
      <c r="F222" s="259" t="s">
        <v>1679</v>
      </c>
      <c r="G222" s="260" t="s">
        <v>166</v>
      </c>
      <c r="H222" s="261">
        <v>1</v>
      </c>
      <c r="I222" s="262"/>
      <c r="J222" s="263">
        <f>ROUND(I222*H222,2)</f>
        <v>0</v>
      </c>
      <c r="K222" s="259" t="s">
        <v>1</v>
      </c>
      <c r="L222" s="264"/>
      <c r="M222" s="265" t="s">
        <v>1</v>
      </c>
      <c r="N222" s="266" t="s">
        <v>41</v>
      </c>
      <c r="O222" s="88"/>
      <c r="P222" s="241">
        <f>O222*H222</f>
        <v>0</v>
      </c>
      <c r="Q222" s="241">
        <v>0.00029999999999999997</v>
      </c>
      <c r="R222" s="241">
        <f>Q222*H222</f>
        <v>0.00029999999999999997</v>
      </c>
      <c r="S222" s="241">
        <v>0</v>
      </c>
      <c r="T222" s="242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43" t="s">
        <v>281</v>
      </c>
      <c r="AT222" s="243" t="s">
        <v>512</v>
      </c>
      <c r="AU222" s="243" t="s">
        <v>86</v>
      </c>
      <c r="AY222" s="14" t="s">
        <v>139</v>
      </c>
      <c r="BE222" s="244">
        <f>IF(N222="základní",J222,0)</f>
        <v>0</v>
      </c>
      <c r="BF222" s="244">
        <f>IF(N222="snížená",J222,0)</f>
        <v>0</v>
      </c>
      <c r="BG222" s="244">
        <f>IF(N222="zákl. přenesená",J222,0)</f>
        <v>0</v>
      </c>
      <c r="BH222" s="244">
        <f>IF(N222="sníž. přenesená",J222,0)</f>
        <v>0</v>
      </c>
      <c r="BI222" s="244">
        <f>IF(N222="nulová",J222,0)</f>
        <v>0</v>
      </c>
      <c r="BJ222" s="14" t="s">
        <v>84</v>
      </c>
      <c r="BK222" s="244">
        <f>ROUND(I222*H222,2)</f>
        <v>0</v>
      </c>
      <c r="BL222" s="14" t="s">
        <v>147</v>
      </c>
      <c r="BM222" s="243" t="s">
        <v>1680</v>
      </c>
    </row>
    <row r="223" s="2" customFormat="1" ht="16.5" customHeight="1">
      <c r="A223" s="35"/>
      <c r="B223" s="36"/>
      <c r="C223" s="257" t="s">
        <v>208</v>
      </c>
      <c r="D223" s="257" t="s">
        <v>512</v>
      </c>
      <c r="E223" s="258" t="s">
        <v>1149</v>
      </c>
      <c r="F223" s="259" t="s">
        <v>1150</v>
      </c>
      <c r="G223" s="260" t="s">
        <v>166</v>
      </c>
      <c r="H223" s="261">
        <v>1</v>
      </c>
      <c r="I223" s="262"/>
      <c r="J223" s="263">
        <f>ROUND(I223*H223,2)</f>
        <v>0</v>
      </c>
      <c r="K223" s="259" t="s">
        <v>1</v>
      </c>
      <c r="L223" s="264"/>
      <c r="M223" s="265" t="s">
        <v>1</v>
      </c>
      <c r="N223" s="266" t="s">
        <v>41</v>
      </c>
      <c r="O223" s="88"/>
      <c r="P223" s="241">
        <f>O223*H223</f>
        <v>0</v>
      </c>
      <c r="Q223" s="241">
        <v>0.00059999999999999995</v>
      </c>
      <c r="R223" s="241">
        <f>Q223*H223</f>
        <v>0.00059999999999999995</v>
      </c>
      <c r="S223" s="241">
        <v>0</v>
      </c>
      <c r="T223" s="242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43" t="s">
        <v>281</v>
      </c>
      <c r="AT223" s="243" t="s">
        <v>512</v>
      </c>
      <c r="AU223" s="243" t="s">
        <v>86</v>
      </c>
      <c r="AY223" s="14" t="s">
        <v>139</v>
      </c>
      <c r="BE223" s="244">
        <f>IF(N223="základní",J223,0)</f>
        <v>0</v>
      </c>
      <c r="BF223" s="244">
        <f>IF(N223="snížená",J223,0)</f>
        <v>0</v>
      </c>
      <c r="BG223" s="244">
        <f>IF(N223="zákl. přenesená",J223,0)</f>
        <v>0</v>
      </c>
      <c r="BH223" s="244">
        <f>IF(N223="sníž. přenesená",J223,0)</f>
        <v>0</v>
      </c>
      <c r="BI223" s="244">
        <f>IF(N223="nulová",J223,0)</f>
        <v>0</v>
      </c>
      <c r="BJ223" s="14" t="s">
        <v>84</v>
      </c>
      <c r="BK223" s="244">
        <f>ROUND(I223*H223,2)</f>
        <v>0</v>
      </c>
      <c r="BL223" s="14" t="s">
        <v>147</v>
      </c>
      <c r="BM223" s="243" t="s">
        <v>1681</v>
      </c>
    </row>
    <row r="224" s="2" customFormat="1" ht="16.5" customHeight="1">
      <c r="A224" s="35"/>
      <c r="B224" s="36"/>
      <c r="C224" s="257" t="s">
        <v>1505</v>
      </c>
      <c r="D224" s="257" t="s">
        <v>512</v>
      </c>
      <c r="E224" s="258" t="s">
        <v>1682</v>
      </c>
      <c r="F224" s="259" t="s">
        <v>1683</v>
      </c>
      <c r="G224" s="260" t="s">
        <v>166</v>
      </c>
      <c r="H224" s="261">
        <v>1</v>
      </c>
      <c r="I224" s="262"/>
      <c r="J224" s="263">
        <f>ROUND(I224*H224,2)</f>
        <v>0</v>
      </c>
      <c r="K224" s="259" t="s">
        <v>146</v>
      </c>
      <c r="L224" s="264"/>
      <c r="M224" s="265" t="s">
        <v>1</v>
      </c>
      <c r="N224" s="266" t="s">
        <v>41</v>
      </c>
      <c r="O224" s="88"/>
      <c r="P224" s="241">
        <f>O224*H224</f>
        <v>0</v>
      </c>
      <c r="Q224" s="241">
        <v>0.00034000000000000002</v>
      </c>
      <c r="R224" s="241">
        <f>Q224*H224</f>
        <v>0.00034000000000000002</v>
      </c>
      <c r="S224" s="241">
        <v>0</v>
      </c>
      <c r="T224" s="242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43" t="s">
        <v>281</v>
      </c>
      <c r="AT224" s="243" t="s">
        <v>512</v>
      </c>
      <c r="AU224" s="243" t="s">
        <v>86</v>
      </c>
      <c r="AY224" s="14" t="s">
        <v>139</v>
      </c>
      <c r="BE224" s="244">
        <f>IF(N224="základní",J224,0)</f>
        <v>0</v>
      </c>
      <c r="BF224" s="244">
        <f>IF(N224="snížená",J224,0)</f>
        <v>0</v>
      </c>
      <c r="BG224" s="244">
        <f>IF(N224="zákl. přenesená",J224,0)</f>
        <v>0</v>
      </c>
      <c r="BH224" s="244">
        <f>IF(N224="sníž. přenesená",J224,0)</f>
        <v>0</v>
      </c>
      <c r="BI224" s="244">
        <f>IF(N224="nulová",J224,0)</f>
        <v>0</v>
      </c>
      <c r="BJ224" s="14" t="s">
        <v>84</v>
      </c>
      <c r="BK224" s="244">
        <f>ROUND(I224*H224,2)</f>
        <v>0</v>
      </c>
      <c r="BL224" s="14" t="s">
        <v>147</v>
      </c>
      <c r="BM224" s="243" t="s">
        <v>1684</v>
      </c>
    </row>
    <row r="225" s="2" customFormat="1" ht="16.5" customHeight="1">
      <c r="A225" s="35"/>
      <c r="B225" s="36"/>
      <c r="C225" s="257" t="s">
        <v>310</v>
      </c>
      <c r="D225" s="257" t="s">
        <v>512</v>
      </c>
      <c r="E225" s="258" t="s">
        <v>1153</v>
      </c>
      <c r="F225" s="259" t="s">
        <v>1154</v>
      </c>
      <c r="G225" s="260" t="s">
        <v>166</v>
      </c>
      <c r="H225" s="261">
        <v>1</v>
      </c>
      <c r="I225" s="262"/>
      <c r="J225" s="263">
        <f>ROUND(I225*H225,2)</f>
        <v>0</v>
      </c>
      <c r="K225" s="259" t="s">
        <v>146</v>
      </c>
      <c r="L225" s="264"/>
      <c r="M225" s="265" t="s">
        <v>1</v>
      </c>
      <c r="N225" s="266" t="s">
        <v>41</v>
      </c>
      <c r="O225" s="88"/>
      <c r="P225" s="241">
        <f>O225*H225</f>
        <v>0</v>
      </c>
      <c r="Q225" s="241">
        <v>0.00048000000000000001</v>
      </c>
      <c r="R225" s="241">
        <f>Q225*H225</f>
        <v>0.00048000000000000001</v>
      </c>
      <c r="S225" s="241">
        <v>0</v>
      </c>
      <c r="T225" s="242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43" t="s">
        <v>281</v>
      </c>
      <c r="AT225" s="243" t="s">
        <v>512</v>
      </c>
      <c r="AU225" s="243" t="s">
        <v>86</v>
      </c>
      <c r="AY225" s="14" t="s">
        <v>139</v>
      </c>
      <c r="BE225" s="244">
        <f>IF(N225="základní",J225,0)</f>
        <v>0</v>
      </c>
      <c r="BF225" s="244">
        <f>IF(N225="snížená",J225,0)</f>
        <v>0</v>
      </c>
      <c r="BG225" s="244">
        <f>IF(N225="zákl. přenesená",J225,0)</f>
        <v>0</v>
      </c>
      <c r="BH225" s="244">
        <f>IF(N225="sníž. přenesená",J225,0)</f>
        <v>0</v>
      </c>
      <c r="BI225" s="244">
        <f>IF(N225="nulová",J225,0)</f>
        <v>0</v>
      </c>
      <c r="BJ225" s="14" t="s">
        <v>84</v>
      </c>
      <c r="BK225" s="244">
        <f>ROUND(I225*H225,2)</f>
        <v>0</v>
      </c>
      <c r="BL225" s="14" t="s">
        <v>147</v>
      </c>
      <c r="BM225" s="243" t="s">
        <v>1685</v>
      </c>
    </row>
    <row r="226" s="2" customFormat="1" ht="24" customHeight="1">
      <c r="A226" s="35"/>
      <c r="B226" s="36"/>
      <c r="C226" s="257" t="s">
        <v>259</v>
      </c>
      <c r="D226" s="257" t="s">
        <v>512</v>
      </c>
      <c r="E226" s="258" t="s">
        <v>1522</v>
      </c>
      <c r="F226" s="259" t="s">
        <v>1686</v>
      </c>
      <c r="G226" s="260" t="s">
        <v>627</v>
      </c>
      <c r="H226" s="261">
        <v>1</v>
      </c>
      <c r="I226" s="262"/>
      <c r="J226" s="263">
        <f>ROUND(I226*H226,2)</f>
        <v>0</v>
      </c>
      <c r="K226" s="259" t="s">
        <v>1</v>
      </c>
      <c r="L226" s="264"/>
      <c r="M226" s="265" t="s">
        <v>1</v>
      </c>
      <c r="N226" s="266" t="s">
        <v>41</v>
      </c>
      <c r="O226" s="88"/>
      <c r="P226" s="241">
        <f>O226*H226</f>
        <v>0</v>
      </c>
      <c r="Q226" s="241">
        <v>0.0030000000000000001</v>
      </c>
      <c r="R226" s="241">
        <f>Q226*H226</f>
        <v>0.0030000000000000001</v>
      </c>
      <c r="S226" s="241">
        <v>0</v>
      </c>
      <c r="T226" s="242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43" t="s">
        <v>281</v>
      </c>
      <c r="AT226" s="243" t="s">
        <v>512</v>
      </c>
      <c r="AU226" s="243" t="s">
        <v>86</v>
      </c>
      <c r="AY226" s="14" t="s">
        <v>139</v>
      </c>
      <c r="BE226" s="244">
        <f>IF(N226="základní",J226,0)</f>
        <v>0</v>
      </c>
      <c r="BF226" s="244">
        <f>IF(N226="snížená",J226,0)</f>
        <v>0</v>
      </c>
      <c r="BG226" s="244">
        <f>IF(N226="zákl. přenesená",J226,0)</f>
        <v>0</v>
      </c>
      <c r="BH226" s="244">
        <f>IF(N226="sníž. přenesená",J226,0)</f>
        <v>0</v>
      </c>
      <c r="BI226" s="244">
        <f>IF(N226="nulová",J226,0)</f>
        <v>0</v>
      </c>
      <c r="BJ226" s="14" t="s">
        <v>84</v>
      </c>
      <c r="BK226" s="244">
        <f>ROUND(I226*H226,2)</f>
        <v>0</v>
      </c>
      <c r="BL226" s="14" t="s">
        <v>147</v>
      </c>
      <c r="BM226" s="243" t="s">
        <v>1687</v>
      </c>
    </row>
    <row r="227" s="2" customFormat="1">
      <c r="A227" s="35"/>
      <c r="B227" s="36"/>
      <c r="C227" s="37"/>
      <c r="D227" s="245" t="s">
        <v>331</v>
      </c>
      <c r="E227" s="37"/>
      <c r="F227" s="246" t="s">
        <v>1688</v>
      </c>
      <c r="G227" s="37"/>
      <c r="H227" s="37"/>
      <c r="I227" s="141"/>
      <c r="J227" s="37"/>
      <c r="K227" s="37"/>
      <c r="L227" s="41"/>
      <c r="M227" s="251"/>
      <c r="N227" s="252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331</v>
      </c>
      <c r="AU227" s="14" t="s">
        <v>86</v>
      </c>
    </row>
    <row r="228" s="2" customFormat="1" ht="16.5" customHeight="1">
      <c r="A228" s="35"/>
      <c r="B228" s="36"/>
      <c r="C228" s="257" t="s">
        <v>340</v>
      </c>
      <c r="D228" s="257" t="s">
        <v>512</v>
      </c>
      <c r="E228" s="258" t="s">
        <v>1526</v>
      </c>
      <c r="F228" s="259" t="s">
        <v>1689</v>
      </c>
      <c r="G228" s="260" t="s">
        <v>627</v>
      </c>
      <c r="H228" s="261">
        <v>1</v>
      </c>
      <c r="I228" s="262"/>
      <c r="J228" s="263">
        <f>ROUND(I228*H228,2)</f>
        <v>0</v>
      </c>
      <c r="K228" s="259" t="s">
        <v>1</v>
      </c>
      <c r="L228" s="264"/>
      <c r="M228" s="265" t="s">
        <v>1</v>
      </c>
      <c r="N228" s="266" t="s">
        <v>41</v>
      </c>
      <c r="O228" s="88"/>
      <c r="P228" s="241">
        <f>O228*H228</f>
        <v>0</v>
      </c>
      <c r="Q228" s="241">
        <v>0.0030000000000000001</v>
      </c>
      <c r="R228" s="241">
        <f>Q228*H228</f>
        <v>0.0030000000000000001</v>
      </c>
      <c r="S228" s="241">
        <v>0</v>
      </c>
      <c r="T228" s="242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43" t="s">
        <v>281</v>
      </c>
      <c r="AT228" s="243" t="s">
        <v>512</v>
      </c>
      <c r="AU228" s="243" t="s">
        <v>86</v>
      </c>
      <c r="AY228" s="14" t="s">
        <v>139</v>
      </c>
      <c r="BE228" s="244">
        <f>IF(N228="základní",J228,0)</f>
        <v>0</v>
      </c>
      <c r="BF228" s="244">
        <f>IF(N228="snížená",J228,0)</f>
        <v>0</v>
      </c>
      <c r="BG228" s="244">
        <f>IF(N228="zákl. přenesená",J228,0)</f>
        <v>0</v>
      </c>
      <c r="BH228" s="244">
        <f>IF(N228="sníž. přenesená",J228,0)</f>
        <v>0</v>
      </c>
      <c r="BI228" s="244">
        <f>IF(N228="nulová",J228,0)</f>
        <v>0</v>
      </c>
      <c r="BJ228" s="14" t="s">
        <v>84</v>
      </c>
      <c r="BK228" s="244">
        <f>ROUND(I228*H228,2)</f>
        <v>0</v>
      </c>
      <c r="BL228" s="14" t="s">
        <v>147</v>
      </c>
      <c r="BM228" s="243" t="s">
        <v>1690</v>
      </c>
    </row>
    <row r="229" s="2" customFormat="1">
      <c r="A229" s="35"/>
      <c r="B229" s="36"/>
      <c r="C229" s="37"/>
      <c r="D229" s="245" t="s">
        <v>331</v>
      </c>
      <c r="E229" s="37"/>
      <c r="F229" s="246" t="s">
        <v>1691</v>
      </c>
      <c r="G229" s="37"/>
      <c r="H229" s="37"/>
      <c r="I229" s="141"/>
      <c r="J229" s="37"/>
      <c r="K229" s="37"/>
      <c r="L229" s="41"/>
      <c r="M229" s="251"/>
      <c r="N229" s="252"/>
      <c r="O229" s="88"/>
      <c r="P229" s="88"/>
      <c r="Q229" s="88"/>
      <c r="R229" s="88"/>
      <c r="S229" s="88"/>
      <c r="T229" s="89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331</v>
      </c>
      <c r="AU229" s="14" t="s">
        <v>86</v>
      </c>
    </row>
    <row r="230" s="2" customFormat="1" ht="24" customHeight="1">
      <c r="A230" s="35"/>
      <c r="B230" s="36"/>
      <c r="C230" s="232" t="s">
        <v>828</v>
      </c>
      <c r="D230" s="232" t="s">
        <v>142</v>
      </c>
      <c r="E230" s="233" t="s">
        <v>1530</v>
      </c>
      <c r="F230" s="234" t="s">
        <v>1531</v>
      </c>
      <c r="G230" s="235" t="s">
        <v>166</v>
      </c>
      <c r="H230" s="236">
        <v>2</v>
      </c>
      <c r="I230" s="237"/>
      <c r="J230" s="238">
        <f>ROUND(I230*H230,2)</f>
        <v>0</v>
      </c>
      <c r="K230" s="234" t="s">
        <v>1</v>
      </c>
      <c r="L230" s="41"/>
      <c r="M230" s="239" t="s">
        <v>1</v>
      </c>
      <c r="N230" s="240" t="s">
        <v>41</v>
      </c>
      <c r="O230" s="88"/>
      <c r="P230" s="241">
        <f>O230*H230</f>
        <v>0</v>
      </c>
      <c r="Q230" s="241">
        <v>0</v>
      </c>
      <c r="R230" s="241">
        <f>Q230*H230</f>
        <v>0</v>
      </c>
      <c r="S230" s="241">
        <v>0</v>
      </c>
      <c r="T230" s="242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43" t="s">
        <v>147</v>
      </c>
      <c r="AT230" s="243" t="s">
        <v>142</v>
      </c>
      <c r="AU230" s="243" t="s">
        <v>86</v>
      </c>
      <c r="AY230" s="14" t="s">
        <v>139</v>
      </c>
      <c r="BE230" s="244">
        <f>IF(N230="základní",J230,0)</f>
        <v>0</v>
      </c>
      <c r="BF230" s="244">
        <f>IF(N230="snížená",J230,0)</f>
        <v>0</v>
      </c>
      <c r="BG230" s="244">
        <f>IF(N230="zákl. přenesená",J230,0)</f>
        <v>0</v>
      </c>
      <c r="BH230" s="244">
        <f>IF(N230="sníž. přenesená",J230,0)</f>
        <v>0</v>
      </c>
      <c r="BI230" s="244">
        <f>IF(N230="nulová",J230,0)</f>
        <v>0</v>
      </c>
      <c r="BJ230" s="14" t="s">
        <v>84</v>
      </c>
      <c r="BK230" s="244">
        <f>ROUND(I230*H230,2)</f>
        <v>0</v>
      </c>
      <c r="BL230" s="14" t="s">
        <v>147</v>
      </c>
      <c r="BM230" s="243" t="s">
        <v>1692</v>
      </c>
    </row>
    <row r="231" s="2" customFormat="1" ht="24" customHeight="1">
      <c r="A231" s="35"/>
      <c r="B231" s="36"/>
      <c r="C231" s="232" t="s">
        <v>269</v>
      </c>
      <c r="D231" s="232" t="s">
        <v>142</v>
      </c>
      <c r="E231" s="233" t="s">
        <v>1157</v>
      </c>
      <c r="F231" s="234" t="s">
        <v>1158</v>
      </c>
      <c r="G231" s="235" t="s">
        <v>166</v>
      </c>
      <c r="H231" s="236">
        <v>2</v>
      </c>
      <c r="I231" s="237"/>
      <c r="J231" s="238">
        <f>ROUND(I231*H231,2)</f>
        <v>0</v>
      </c>
      <c r="K231" s="234" t="s">
        <v>1</v>
      </c>
      <c r="L231" s="41"/>
      <c r="M231" s="239" t="s">
        <v>1</v>
      </c>
      <c r="N231" s="240" t="s">
        <v>41</v>
      </c>
      <c r="O231" s="88"/>
      <c r="P231" s="241">
        <f>O231*H231</f>
        <v>0</v>
      </c>
      <c r="Q231" s="241">
        <v>0.0023800000000000002</v>
      </c>
      <c r="R231" s="241">
        <f>Q231*H231</f>
        <v>0.0047600000000000003</v>
      </c>
      <c r="S231" s="241">
        <v>0</v>
      </c>
      <c r="T231" s="242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43" t="s">
        <v>147</v>
      </c>
      <c r="AT231" s="243" t="s">
        <v>142</v>
      </c>
      <c r="AU231" s="243" t="s">
        <v>86</v>
      </c>
      <c r="AY231" s="14" t="s">
        <v>139</v>
      </c>
      <c r="BE231" s="244">
        <f>IF(N231="základní",J231,0)</f>
        <v>0</v>
      </c>
      <c r="BF231" s="244">
        <f>IF(N231="snížená",J231,0)</f>
        <v>0</v>
      </c>
      <c r="BG231" s="244">
        <f>IF(N231="zákl. přenesená",J231,0)</f>
        <v>0</v>
      </c>
      <c r="BH231" s="244">
        <f>IF(N231="sníž. přenesená",J231,0)</f>
        <v>0</v>
      </c>
      <c r="BI231" s="244">
        <f>IF(N231="nulová",J231,0)</f>
        <v>0</v>
      </c>
      <c r="BJ231" s="14" t="s">
        <v>84</v>
      </c>
      <c r="BK231" s="244">
        <f>ROUND(I231*H231,2)</f>
        <v>0</v>
      </c>
      <c r="BL231" s="14" t="s">
        <v>147</v>
      </c>
      <c r="BM231" s="243" t="s">
        <v>1693</v>
      </c>
    </row>
    <row r="232" s="2" customFormat="1" ht="16.5" customHeight="1">
      <c r="A232" s="35"/>
      <c r="B232" s="36"/>
      <c r="C232" s="232" t="s">
        <v>277</v>
      </c>
      <c r="D232" s="232" t="s">
        <v>142</v>
      </c>
      <c r="E232" s="233" t="s">
        <v>1161</v>
      </c>
      <c r="F232" s="234" t="s">
        <v>1162</v>
      </c>
      <c r="G232" s="235" t="s">
        <v>166</v>
      </c>
      <c r="H232" s="236">
        <v>2</v>
      </c>
      <c r="I232" s="237"/>
      <c r="J232" s="238">
        <f>ROUND(I232*H232,2)</f>
        <v>0</v>
      </c>
      <c r="K232" s="234" t="s">
        <v>1</v>
      </c>
      <c r="L232" s="41"/>
      <c r="M232" s="239" t="s">
        <v>1</v>
      </c>
      <c r="N232" s="240" t="s">
        <v>41</v>
      </c>
      <c r="O232" s="88"/>
      <c r="P232" s="241">
        <f>O232*H232</f>
        <v>0</v>
      </c>
      <c r="Q232" s="241">
        <v>0.00050000000000000001</v>
      </c>
      <c r="R232" s="241">
        <f>Q232*H232</f>
        <v>0.001</v>
      </c>
      <c r="S232" s="241">
        <v>0</v>
      </c>
      <c r="T232" s="242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43" t="s">
        <v>147</v>
      </c>
      <c r="AT232" s="243" t="s">
        <v>142</v>
      </c>
      <c r="AU232" s="243" t="s">
        <v>86</v>
      </c>
      <c r="AY232" s="14" t="s">
        <v>139</v>
      </c>
      <c r="BE232" s="244">
        <f>IF(N232="základní",J232,0)</f>
        <v>0</v>
      </c>
      <c r="BF232" s="244">
        <f>IF(N232="snížená",J232,0)</f>
        <v>0</v>
      </c>
      <c r="BG232" s="244">
        <f>IF(N232="zákl. přenesená",J232,0)</f>
        <v>0</v>
      </c>
      <c r="BH232" s="244">
        <f>IF(N232="sníž. přenesená",J232,0)</f>
        <v>0</v>
      </c>
      <c r="BI232" s="244">
        <f>IF(N232="nulová",J232,0)</f>
        <v>0</v>
      </c>
      <c r="BJ232" s="14" t="s">
        <v>84</v>
      </c>
      <c r="BK232" s="244">
        <f>ROUND(I232*H232,2)</f>
        <v>0</v>
      </c>
      <c r="BL232" s="14" t="s">
        <v>147</v>
      </c>
      <c r="BM232" s="243" t="s">
        <v>1694</v>
      </c>
    </row>
    <row r="233" s="2" customFormat="1" ht="16.5" customHeight="1">
      <c r="A233" s="35"/>
      <c r="B233" s="36"/>
      <c r="C233" s="232" t="s">
        <v>285</v>
      </c>
      <c r="D233" s="232" t="s">
        <v>142</v>
      </c>
      <c r="E233" s="233" t="s">
        <v>1169</v>
      </c>
      <c r="F233" s="234" t="s">
        <v>1170</v>
      </c>
      <c r="G233" s="235" t="s">
        <v>166</v>
      </c>
      <c r="H233" s="236">
        <v>5</v>
      </c>
      <c r="I233" s="237"/>
      <c r="J233" s="238">
        <f>ROUND(I233*H233,2)</f>
        <v>0</v>
      </c>
      <c r="K233" s="234" t="s">
        <v>146</v>
      </c>
      <c r="L233" s="41"/>
      <c r="M233" s="239" t="s">
        <v>1</v>
      </c>
      <c r="N233" s="240" t="s">
        <v>41</v>
      </c>
      <c r="O233" s="88"/>
      <c r="P233" s="241">
        <f>O233*H233</f>
        <v>0</v>
      </c>
      <c r="Q233" s="241">
        <v>0.00021000000000000001</v>
      </c>
      <c r="R233" s="241">
        <f>Q233*H233</f>
        <v>0.0010500000000000002</v>
      </c>
      <c r="S233" s="241">
        <v>0</v>
      </c>
      <c r="T233" s="242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43" t="s">
        <v>147</v>
      </c>
      <c r="AT233" s="243" t="s">
        <v>142</v>
      </c>
      <c r="AU233" s="243" t="s">
        <v>86</v>
      </c>
      <c r="AY233" s="14" t="s">
        <v>139</v>
      </c>
      <c r="BE233" s="244">
        <f>IF(N233="základní",J233,0)</f>
        <v>0</v>
      </c>
      <c r="BF233" s="244">
        <f>IF(N233="snížená",J233,0)</f>
        <v>0</v>
      </c>
      <c r="BG233" s="244">
        <f>IF(N233="zákl. přenesená",J233,0)</f>
        <v>0</v>
      </c>
      <c r="BH233" s="244">
        <f>IF(N233="sníž. přenesená",J233,0)</f>
        <v>0</v>
      </c>
      <c r="BI233" s="244">
        <f>IF(N233="nulová",J233,0)</f>
        <v>0</v>
      </c>
      <c r="BJ233" s="14" t="s">
        <v>84</v>
      </c>
      <c r="BK233" s="244">
        <f>ROUND(I233*H233,2)</f>
        <v>0</v>
      </c>
      <c r="BL233" s="14" t="s">
        <v>147</v>
      </c>
      <c r="BM233" s="243" t="s">
        <v>1695</v>
      </c>
    </row>
    <row r="234" s="2" customFormat="1" ht="16.5" customHeight="1">
      <c r="A234" s="35"/>
      <c r="B234" s="36"/>
      <c r="C234" s="232" t="s">
        <v>326</v>
      </c>
      <c r="D234" s="232" t="s">
        <v>142</v>
      </c>
      <c r="E234" s="233" t="s">
        <v>1173</v>
      </c>
      <c r="F234" s="234" t="s">
        <v>1174</v>
      </c>
      <c r="G234" s="235" t="s">
        <v>166</v>
      </c>
      <c r="H234" s="236">
        <v>10</v>
      </c>
      <c r="I234" s="237"/>
      <c r="J234" s="238">
        <f>ROUND(I234*H234,2)</f>
        <v>0</v>
      </c>
      <c r="K234" s="234" t="s">
        <v>146</v>
      </c>
      <c r="L234" s="41"/>
      <c r="M234" s="239" t="s">
        <v>1</v>
      </c>
      <c r="N234" s="240" t="s">
        <v>41</v>
      </c>
      <c r="O234" s="88"/>
      <c r="P234" s="241">
        <f>O234*H234</f>
        <v>0</v>
      </c>
      <c r="Q234" s="241">
        <v>0.00024000000000000001</v>
      </c>
      <c r="R234" s="241">
        <f>Q234*H234</f>
        <v>0.0024000000000000002</v>
      </c>
      <c r="S234" s="241">
        <v>0</v>
      </c>
      <c r="T234" s="242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43" t="s">
        <v>147</v>
      </c>
      <c r="AT234" s="243" t="s">
        <v>142</v>
      </c>
      <c r="AU234" s="243" t="s">
        <v>86</v>
      </c>
      <c r="AY234" s="14" t="s">
        <v>139</v>
      </c>
      <c r="BE234" s="244">
        <f>IF(N234="základní",J234,0)</f>
        <v>0</v>
      </c>
      <c r="BF234" s="244">
        <f>IF(N234="snížená",J234,0)</f>
        <v>0</v>
      </c>
      <c r="BG234" s="244">
        <f>IF(N234="zákl. přenesená",J234,0)</f>
        <v>0</v>
      </c>
      <c r="BH234" s="244">
        <f>IF(N234="sníž. přenesená",J234,0)</f>
        <v>0</v>
      </c>
      <c r="BI234" s="244">
        <f>IF(N234="nulová",J234,0)</f>
        <v>0</v>
      </c>
      <c r="BJ234" s="14" t="s">
        <v>84</v>
      </c>
      <c r="BK234" s="244">
        <f>ROUND(I234*H234,2)</f>
        <v>0</v>
      </c>
      <c r="BL234" s="14" t="s">
        <v>147</v>
      </c>
      <c r="BM234" s="243" t="s">
        <v>1696</v>
      </c>
    </row>
    <row r="235" s="2" customFormat="1" ht="16.5" customHeight="1">
      <c r="A235" s="35"/>
      <c r="B235" s="36"/>
      <c r="C235" s="232" t="s">
        <v>1697</v>
      </c>
      <c r="D235" s="232" t="s">
        <v>142</v>
      </c>
      <c r="E235" s="233" t="s">
        <v>1181</v>
      </c>
      <c r="F235" s="234" t="s">
        <v>1182</v>
      </c>
      <c r="G235" s="235" t="s">
        <v>166</v>
      </c>
      <c r="H235" s="236">
        <v>2</v>
      </c>
      <c r="I235" s="237"/>
      <c r="J235" s="238">
        <f>ROUND(I235*H235,2)</f>
        <v>0</v>
      </c>
      <c r="K235" s="234" t="s">
        <v>146</v>
      </c>
      <c r="L235" s="41"/>
      <c r="M235" s="239" t="s">
        <v>1</v>
      </c>
      <c r="N235" s="240" t="s">
        <v>41</v>
      </c>
      <c r="O235" s="88"/>
      <c r="P235" s="241">
        <f>O235*H235</f>
        <v>0</v>
      </c>
      <c r="Q235" s="241">
        <v>0.00014999999999999999</v>
      </c>
      <c r="R235" s="241">
        <f>Q235*H235</f>
        <v>0.00029999999999999997</v>
      </c>
      <c r="S235" s="241">
        <v>0</v>
      </c>
      <c r="T235" s="242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43" t="s">
        <v>147</v>
      </c>
      <c r="AT235" s="243" t="s">
        <v>142</v>
      </c>
      <c r="AU235" s="243" t="s">
        <v>86</v>
      </c>
      <c r="AY235" s="14" t="s">
        <v>139</v>
      </c>
      <c r="BE235" s="244">
        <f>IF(N235="základní",J235,0)</f>
        <v>0</v>
      </c>
      <c r="BF235" s="244">
        <f>IF(N235="snížená",J235,0)</f>
        <v>0</v>
      </c>
      <c r="BG235" s="244">
        <f>IF(N235="zákl. přenesená",J235,0)</f>
        <v>0</v>
      </c>
      <c r="BH235" s="244">
        <f>IF(N235="sníž. přenesená",J235,0)</f>
        <v>0</v>
      </c>
      <c r="BI235" s="244">
        <f>IF(N235="nulová",J235,0)</f>
        <v>0</v>
      </c>
      <c r="BJ235" s="14" t="s">
        <v>84</v>
      </c>
      <c r="BK235" s="244">
        <f>ROUND(I235*H235,2)</f>
        <v>0</v>
      </c>
      <c r="BL235" s="14" t="s">
        <v>147</v>
      </c>
      <c r="BM235" s="243" t="s">
        <v>1698</v>
      </c>
    </row>
    <row r="236" s="2" customFormat="1" ht="24" customHeight="1">
      <c r="A236" s="35"/>
      <c r="B236" s="36"/>
      <c r="C236" s="232" t="s">
        <v>1393</v>
      </c>
      <c r="D236" s="232" t="s">
        <v>142</v>
      </c>
      <c r="E236" s="233" t="s">
        <v>1185</v>
      </c>
      <c r="F236" s="234" t="s">
        <v>1186</v>
      </c>
      <c r="G236" s="235" t="s">
        <v>155</v>
      </c>
      <c r="H236" s="236">
        <v>0.043999999999999997</v>
      </c>
      <c r="I236" s="237"/>
      <c r="J236" s="238">
        <f>ROUND(I236*H236,2)</f>
        <v>0</v>
      </c>
      <c r="K236" s="234" t="s">
        <v>146</v>
      </c>
      <c r="L236" s="41"/>
      <c r="M236" s="239" t="s">
        <v>1</v>
      </c>
      <c r="N236" s="240" t="s">
        <v>41</v>
      </c>
      <c r="O236" s="88"/>
      <c r="P236" s="241">
        <f>O236*H236</f>
        <v>0</v>
      </c>
      <c r="Q236" s="241">
        <v>0</v>
      </c>
      <c r="R236" s="241">
        <f>Q236*H236</f>
        <v>0</v>
      </c>
      <c r="S236" s="241">
        <v>0</v>
      </c>
      <c r="T236" s="242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43" t="s">
        <v>147</v>
      </c>
      <c r="AT236" s="243" t="s">
        <v>142</v>
      </c>
      <c r="AU236" s="243" t="s">
        <v>86</v>
      </c>
      <c r="AY236" s="14" t="s">
        <v>139</v>
      </c>
      <c r="BE236" s="244">
        <f>IF(N236="základní",J236,0)</f>
        <v>0</v>
      </c>
      <c r="BF236" s="244">
        <f>IF(N236="snížená",J236,0)</f>
        <v>0</v>
      </c>
      <c r="BG236" s="244">
        <f>IF(N236="zákl. přenesená",J236,0)</f>
        <v>0</v>
      </c>
      <c r="BH236" s="244">
        <f>IF(N236="sníž. přenesená",J236,0)</f>
        <v>0</v>
      </c>
      <c r="BI236" s="244">
        <f>IF(N236="nulová",J236,0)</f>
        <v>0</v>
      </c>
      <c r="BJ236" s="14" t="s">
        <v>84</v>
      </c>
      <c r="BK236" s="244">
        <f>ROUND(I236*H236,2)</f>
        <v>0</v>
      </c>
      <c r="BL236" s="14" t="s">
        <v>147</v>
      </c>
      <c r="BM236" s="243" t="s">
        <v>1699</v>
      </c>
    </row>
    <row r="237" s="2" customFormat="1" ht="24" customHeight="1">
      <c r="A237" s="35"/>
      <c r="B237" s="36"/>
      <c r="C237" s="232" t="s">
        <v>1700</v>
      </c>
      <c r="D237" s="232" t="s">
        <v>142</v>
      </c>
      <c r="E237" s="233" t="s">
        <v>1189</v>
      </c>
      <c r="F237" s="234" t="s">
        <v>1190</v>
      </c>
      <c r="G237" s="235" t="s">
        <v>155</v>
      </c>
      <c r="H237" s="236">
        <v>0.043999999999999997</v>
      </c>
      <c r="I237" s="237"/>
      <c r="J237" s="238">
        <f>ROUND(I237*H237,2)</f>
        <v>0</v>
      </c>
      <c r="K237" s="234" t="s">
        <v>146</v>
      </c>
      <c r="L237" s="41"/>
      <c r="M237" s="239" t="s">
        <v>1</v>
      </c>
      <c r="N237" s="240" t="s">
        <v>41</v>
      </c>
      <c r="O237" s="88"/>
      <c r="P237" s="241">
        <f>O237*H237</f>
        <v>0</v>
      </c>
      <c r="Q237" s="241">
        <v>0</v>
      </c>
      <c r="R237" s="241">
        <f>Q237*H237</f>
        <v>0</v>
      </c>
      <c r="S237" s="241">
        <v>0</v>
      </c>
      <c r="T237" s="242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43" t="s">
        <v>147</v>
      </c>
      <c r="AT237" s="243" t="s">
        <v>142</v>
      </c>
      <c r="AU237" s="243" t="s">
        <v>86</v>
      </c>
      <c r="AY237" s="14" t="s">
        <v>139</v>
      </c>
      <c r="BE237" s="244">
        <f>IF(N237="základní",J237,0)</f>
        <v>0</v>
      </c>
      <c r="BF237" s="244">
        <f>IF(N237="snížená",J237,0)</f>
        <v>0</v>
      </c>
      <c r="BG237" s="244">
        <f>IF(N237="zákl. přenesená",J237,0)</f>
        <v>0</v>
      </c>
      <c r="BH237" s="244">
        <f>IF(N237="sníž. přenesená",J237,0)</f>
        <v>0</v>
      </c>
      <c r="BI237" s="244">
        <f>IF(N237="nulová",J237,0)</f>
        <v>0</v>
      </c>
      <c r="BJ237" s="14" t="s">
        <v>84</v>
      </c>
      <c r="BK237" s="244">
        <f>ROUND(I237*H237,2)</f>
        <v>0</v>
      </c>
      <c r="BL237" s="14" t="s">
        <v>147</v>
      </c>
      <c r="BM237" s="243" t="s">
        <v>1701</v>
      </c>
    </row>
    <row r="238" s="12" customFormat="1" ht="22.8" customHeight="1">
      <c r="A238" s="12"/>
      <c r="B238" s="216"/>
      <c r="C238" s="217"/>
      <c r="D238" s="218" t="s">
        <v>75</v>
      </c>
      <c r="E238" s="230" t="s">
        <v>1264</v>
      </c>
      <c r="F238" s="230" t="s">
        <v>1265</v>
      </c>
      <c r="G238" s="217"/>
      <c r="H238" s="217"/>
      <c r="I238" s="220"/>
      <c r="J238" s="231">
        <f>BK238</f>
        <v>0</v>
      </c>
      <c r="K238" s="217"/>
      <c r="L238" s="222"/>
      <c r="M238" s="223"/>
      <c r="N238" s="224"/>
      <c r="O238" s="224"/>
      <c r="P238" s="225">
        <f>SUM(P239:P241)</f>
        <v>0</v>
      </c>
      <c r="Q238" s="224"/>
      <c r="R238" s="225">
        <f>SUM(R239:R241)</f>
        <v>0.016049999999999998</v>
      </c>
      <c r="S238" s="224"/>
      <c r="T238" s="226">
        <f>SUM(T239:T241)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27" t="s">
        <v>86</v>
      </c>
      <c r="AT238" s="228" t="s">
        <v>75</v>
      </c>
      <c r="AU238" s="228" t="s">
        <v>84</v>
      </c>
      <c r="AY238" s="227" t="s">
        <v>139</v>
      </c>
      <c r="BK238" s="229">
        <f>SUM(BK239:BK241)</f>
        <v>0</v>
      </c>
    </row>
    <row r="239" s="2" customFormat="1" ht="16.5" customHeight="1">
      <c r="A239" s="35"/>
      <c r="B239" s="36"/>
      <c r="C239" s="232" t="s">
        <v>1702</v>
      </c>
      <c r="D239" s="232" t="s">
        <v>142</v>
      </c>
      <c r="E239" s="233" t="s">
        <v>1267</v>
      </c>
      <c r="F239" s="234" t="s">
        <v>1268</v>
      </c>
      <c r="G239" s="235" t="s">
        <v>1210</v>
      </c>
      <c r="H239" s="236">
        <v>15</v>
      </c>
      <c r="I239" s="237"/>
      <c r="J239" s="238">
        <f>ROUND(I239*H239,2)</f>
        <v>0</v>
      </c>
      <c r="K239" s="234" t="s">
        <v>1</v>
      </c>
      <c r="L239" s="41"/>
      <c r="M239" s="239" t="s">
        <v>1</v>
      </c>
      <c r="N239" s="240" t="s">
        <v>41</v>
      </c>
      <c r="O239" s="88"/>
      <c r="P239" s="241">
        <f>O239*H239</f>
        <v>0</v>
      </c>
      <c r="Q239" s="241">
        <v>6.9999999999999994E-05</v>
      </c>
      <c r="R239" s="241">
        <f>Q239*H239</f>
        <v>0.0010499999999999999</v>
      </c>
      <c r="S239" s="241">
        <v>0</v>
      </c>
      <c r="T239" s="242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43" t="s">
        <v>147</v>
      </c>
      <c r="AT239" s="243" t="s">
        <v>142</v>
      </c>
      <c r="AU239" s="243" t="s">
        <v>86</v>
      </c>
      <c r="AY239" s="14" t="s">
        <v>139</v>
      </c>
      <c r="BE239" s="244">
        <f>IF(N239="základní",J239,0)</f>
        <v>0</v>
      </c>
      <c r="BF239" s="244">
        <f>IF(N239="snížená",J239,0)</f>
        <v>0</v>
      </c>
      <c r="BG239" s="244">
        <f>IF(N239="zákl. přenesená",J239,0)</f>
        <v>0</v>
      </c>
      <c r="BH239" s="244">
        <f>IF(N239="sníž. přenesená",J239,0)</f>
        <v>0</v>
      </c>
      <c r="BI239" s="244">
        <f>IF(N239="nulová",J239,0)</f>
        <v>0</v>
      </c>
      <c r="BJ239" s="14" t="s">
        <v>84</v>
      </c>
      <c r="BK239" s="244">
        <f>ROUND(I239*H239,2)</f>
        <v>0</v>
      </c>
      <c r="BL239" s="14" t="s">
        <v>147</v>
      </c>
      <c r="BM239" s="243" t="s">
        <v>1703</v>
      </c>
    </row>
    <row r="240" s="2" customFormat="1" ht="16.5" customHeight="1">
      <c r="A240" s="35"/>
      <c r="B240" s="36"/>
      <c r="C240" s="257" t="s">
        <v>1704</v>
      </c>
      <c r="D240" s="257" t="s">
        <v>512</v>
      </c>
      <c r="E240" s="258" t="s">
        <v>1271</v>
      </c>
      <c r="F240" s="259" t="s">
        <v>1272</v>
      </c>
      <c r="G240" s="260" t="s">
        <v>1273</v>
      </c>
      <c r="H240" s="261">
        <v>15</v>
      </c>
      <c r="I240" s="262"/>
      <c r="J240" s="263">
        <f>ROUND(I240*H240,2)</f>
        <v>0</v>
      </c>
      <c r="K240" s="259" t="s">
        <v>1</v>
      </c>
      <c r="L240" s="264"/>
      <c r="M240" s="265" t="s">
        <v>1</v>
      </c>
      <c r="N240" s="266" t="s">
        <v>41</v>
      </c>
      <c r="O240" s="88"/>
      <c r="P240" s="241">
        <f>O240*H240</f>
        <v>0</v>
      </c>
      <c r="Q240" s="241">
        <v>0.001</v>
      </c>
      <c r="R240" s="241">
        <f>Q240*H240</f>
        <v>0.014999999999999999</v>
      </c>
      <c r="S240" s="241">
        <v>0</v>
      </c>
      <c r="T240" s="242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43" t="s">
        <v>281</v>
      </c>
      <c r="AT240" s="243" t="s">
        <v>512</v>
      </c>
      <c r="AU240" s="243" t="s">
        <v>86</v>
      </c>
      <c r="AY240" s="14" t="s">
        <v>139</v>
      </c>
      <c r="BE240" s="244">
        <f>IF(N240="základní",J240,0)</f>
        <v>0</v>
      </c>
      <c r="BF240" s="244">
        <f>IF(N240="snížená",J240,0)</f>
        <v>0</v>
      </c>
      <c r="BG240" s="244">
        <f>IF(N240="zákl. přenesená",J240,0)</f>
        <v>0</v>
      </c>
      <c r="BH240" s="244">
        <f>IF(N240="sníž. přenesená",J240,0)</f>
        <v>0</v>
      </c>
      <c r="BI240" s="244">
        <f>IF(N240="nulová",J240,0)</f>
        <v>0</v>
      </c>
      <c r="BJ240" s="14" t="s">
        <v>84</v>
      </c>
      <c r="BK240" s="244">
        <f>ROUND(I240*H240,2)</f>
        <v>0</v>
      </c>
      <c r="BL240" s="14" t="s">
        <v>147</v>
      </c>
      <c r="BM240" s="243" t="s">
        <v>1705</v>
      </c>
    </row>
    <row r="241" s="2" customFormat="1" ht="16.5" customHeight="1">
      <c r="A241" s="35"/>
      <c r="B241" s="36"/>
      <c r="C241" s="232" t="s">
        <v>818</v>
      </c>
      <c r="D241" s="232" t="s">
        <v>142</v>
      </c>
      <c r="E241" s="233" t="s">
        <v>1276</v>
      </c>
      <c r="F241" s="234" t="s">
        <v>1277</v>
      </c>
      <c r="G241" s="235" t="s">
        <v>155</v>
      </c>
      <c r="H241" s="236">
        <v>0.014999999999999999</v>
      </c>
      <c r="I241" s="237"/>
      <c r="J241" s="238">
        <f>ROUND(I241*H241,2)</f>
        <v>0</v>
      </c>
      <c r="K241" s="234" t="s">
        <v>1</v>
      </c>
      <c r="L241" s="41"/>
      <c r="M241" s="239" t="s">
        <v>1</v>
      </c>
      <c r="N241" s="240" t="s">
        <v>41</v>
      </c>
      <c r="O241" s="88"/>
      <c r="P241" s="241">
        <f>O241*H241</f>
        <v>0</v>
      </c>
      <c r="Q241" s="241">
        <v>0</v>
      </c>
      <c r="R241" s="241">
        <f>Q241*H241</f>
        <v>0</v>
      </c>
      <c r="S241" s="241">
        <v>0</v>
      </c>
      <c r="T241" s="242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43" t="s">
        <v>147</v>
      </c>
      <c r="AT241" s="243" t="s">
        <v>142</v>
      </c>
      <c r="AU241" s="243" t="s">
        <v>86</v>
      </c>
      <c r="AY241" s="14" t="s">
        <v>139</v>
      </c>
      <c r="BE241" s="244">
        <f>IF(N241="základní",J241,0)</f>
        <v>0</v>
      </c>
      <c r="BF241" s="244">
        <f>IF(N241="snížená",J241,0)</f>
        <v>0</v>
      </c>
      <c r="BG241" s="244">
        <f>IF(N241="zákl. přenesená",J241,0)</f>
        <v>0</v>
      </c>
      <c r="BH241" s="244">
        <f>IF(N241="sníž. přenesená",J241,0)</f>
        <v>0</v>
      </c>
      <c r="BI241" s="244">
        <f>IF(N241="nulová",J241,0)</f>
        <v>0</v>
      </c>
      <c r="BJ241" s="14" t="s">
        <v>84</v>
      </c>
      <c r="BK241" s="244">
        <f>ROUND(I241*H241,2)</f>
        <v>0</v>
      </c>
      <c r="BL241" s="14" t="s">
        <v>147</v>
      </c>
      <c r="BM241" s="243" t="s">
        <v>1706</v>
      </c>
    </row>
    <row r="242" s="12" customFormat="1" ht="22.8" customHeight="1">
      <c r="A242" s="12"/>
      <c r="B242" s="216"/>
      <c r="C242" s="217"/>
      <c r="D242" s="218" t="s">
        <v>75</v>
      </c>
      <c r="E242" s="230" t="s">
        <v>1279</v>
      </c>
      <c r="F242" s="230" t="s">
        <v>1280</v>
      </c>
      <c r="G242" s="217"/>
      <c r="H242" s="217"/>
      <c r="I242" s="220"/>
      <c r="J242" s="231">
        <f>BK242</f>
        <v>0</v>
      </c>
      <c r="K242" s="217"/>
      <c r="L242" s="222"/>
      <c r="M242" s="223"/>
      <c r="N242" s="224"/>
      <c r="O242" s="224"/>
      <c r="P242" s="225">
        <f>SUM(P243:P245)</f>
        <v>0</v>
      </c>
      <c r="Q242" s="224"/>
      <c r="R242" s="225">
        <f>SUM(R243:R245)</f>
        <v>0.0016000000000000001</v>
      </c>
      <c r="S242" s="224"/>
      <c r="T242" s="226">
        <f>SUM(T243:T245)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27" t="s">
        <v>86</v>
      </c>
      <c r="AT242" s="228" t="s">
        <v>75</v>
      </c>
      <c r="AU242" s="228" t="s">
        <v>84</v>
      </c>
      <c r="AY242" s="227" t="s">
        <v>139</v>
      </c>
      <c r="BK242" s="229">
        <f>SUM(BK243:BK245)</f>
        <v>0</v>
      </c>
    </row>
    <row r="243" s="2" customFormat="1" ht="24" customHeight="1">
      <c r="A243" s="35"/>
      <c r="B243" s="36"/>
      <c r="C243" s="232" t="s">
        <v>824</v>
      </c>
      <c r="D243" s="232" t="s">
        <v>142</v>
      </c>
      <c r="E243" s="233" t="s">
        <v>1282</v>
      </c>
      <c r="F243" s="234" t="s">
        <v>1283</v>
      </c>
      <c r="G243" s="235" t="s">
        <v>306</v>
      </c>
      <c r="H243" s="236">
        <v>2</v>
      </c>
      <c r="I243" s="237"/>
      <c r="J243" s="238">
        <f>ROUND(I243*H243,2)</f>
        <v>0</v>
      </c>
      <c r="K243" s="234" t="s">
        <v>146</v>
      </c>
      <c r="L243" s="41"/>
      <c r="M243" s="239" t="s">
        <v>1</v>
      </c>
      <c r="N243" s="240" t="s">
        <v>41</v>
      </c>
      <c r="O243" s="88"/>
      <c r="P243" s="241">
        <f>O243*H243</f>
        <v>0</v>
      </c>
      <c r="Q243" s="241">
        <v>0.00017000000000000001</v>
      </c>
      <c r="R243" s="241">
        <f>Q243*H243</f>
        <v>0.00034000000000000002</v>
      </c>
      <c r="S243" s="241">
        <v>0</v>
      </c>
      <c r="T243" s="242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43" t="s">
        <v>147</v>
      </c>
      <c r="AT243" s="243" t="s">
        <v>142</v>
      </c>
      <c r="AU243" s="243" t="s">
        <v>86</v>
      </c>
      <c r="AY243" s="14" t="s">
        <v>139</v>
      </c>
      <c r="BE243" s="244">
        <f>IF(N243="základní",J243,0)</f>
        <v>0</v>
      </c>
      <c r="BF243" s="244">
        <f>IF(N243="snížená",J243,0)</f>
        <v>0</v>
      </c>
      <c r="BG243" s="244">
        <f>IF(N243="zákl. přenesená",J243,0)</f>
        <v>0</v>
      </c>
      <c r="BH243" s="244">
        <f>IF(N243="sníž. přenesená",J243,0)</f>
        <v>0</v>
      </c>
      <c r="BI243" s="244">
        <f>IF(N243="nulová",J243,0)</f>
        <v>0</v>
      </c>
      <c r="BJ243" s="14" t="s">
        <v>84</v>
      </c>
      <c r="BK243" s="244">
        <f>ROUND(I243*H243,2)</f>
        <v>0</v>
      </c>
      <c r="BL243" s="14" t="s">
        <v>147</v>
      </c>
      <c r="BM243" s="243" t="s">
        <v>1707</v>
      </c>
    </row>
    <row r="244" s="2" customFormat="1" ht="24" customHeight="1">
      <c r="A244" s="35"/>
      <c r="B244" s="36"/>
      <c r="C244" s="232" t="s">
        <v>1708</v>
      </c>
      <c r="D244" s="232" t="s">
        <v>142</v>
      </c>
      <c r="E244" s="233" t="s">
        <v>1286</v>
      </c>
      <c r="F244" s="234" t="s">
        <v>1287</v>
      </c>
      <c r="G244" s="235" t="s">
        <v>145</v>
      </c>
      <c r="H244" s="236">
        <v>21</v>
      </c>
      <c r="I244" s="237"/>
      <c r="J244" s="238">
        <f>ROUND(I244*H244,2)</f>
        <v>0</v>
      </c>
      <c r="K244" s="234" t="s">
        <v>146</v>
      </c>
      <c r="L244" s="41"/>
      <c r="M244" s="239" t="s">
        <v>1</v>
      </c>
      <c r="N244" s="240" t="s">
        <v>41</v>
      </c>
      <c r="O244" s="88"/>
      <c r="P244" s="241">
        <f>O244*H244</f>
        <v>0</v>
      </c>
      <c r="Q244" s="241">
        <v>3.0000000000000001E-05</v>
      </c>
      <c r="R244" s="241">
        <f>Q244*H244</f>
        <v>0.00063000000000000003</v>
      </c>
      <c r="S244" s="241">
        <v>0</v>
      </c>
      <c r="T244" s="242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43" t="s">
        <v>147</v>
      </c>
      <c r="AT244" s="243" t="s">
        <v>142</v>
      </c>
      <c r="AU244" s="243" t="s">
        <v>86</v>
      </c>
      <c r="AY244" s="14" t="s">
        <v>139</v>
      </c>
      <c r="BE244" s="244">
        <f>IF(N244="základní",J244,0)</f>
        <v>0</v>
      </c>
      <c r="BF244" s="244">
        <f>IF(N244="snížená",J244,0)</f>
        <v>0</v>
      </c>
      <c r="BG244" s="244">
        <f>IF(N244="zákl. přenesená",J244,0)</f>
        <v>0</v>
      </c>
      <c r="BH244" s="244">
        <f>IF(N244="sníž. přenesená",J244,0)</f>
        <v>0</v>
      </c>
      <c r="BI244" s="244">
        <f>IF(N244="nulová",J244,0)</f>
        <v>0</v>
      </c>
      <c r="BJ244" s="14" t="s">
        <v>84</v>
      </c>
      <c r="BK244" s="244">
        <f>ROUND(I244*H244,2)</f>
        <v>0</v>
      </c>
      <c r="BL244" s="14" t="s">
        <v>147</v>
      </c>
      <c r="BM244" s="243" t="s">
        <v>1709</v>
      </c>
    </row>
    <row r="245" s="2" customFormat="1" ht="24" customHeight="1">
      <c r="A245" s="35"/>
      <c r="B245" s="36"/>
      <c r="C245" s="232" t="s">
        <v>858</v>
      </c>
      <c r="D245" s="232" t="s">
        <v>142</v>
      </c>
      <c r="E245" s="233" t="s">
        <v>1298</v>
      </c>
      <c r="F245" s="234" t="s">
        <v>1299</v>
      </c>
      <c r="G245" s="235" t="s">
        <v>145</v>
      </c>
      <c r="H245" s="236">
        <v>21</v>
      </c>
      <c r="I245" s="237"/>
      <c r="J245" s="238">
        <f>ROUND(I245*H245,2)</f>
        <v>0</v>
      </c>
      <c r="K245" s="234" t="s">
        <v>146</v>
      </c>
      <c r="L245" s="41"/>
      <c r="M245" s="239" t="s">
        <v>1</v>
      </c>
      <c r="N245" s="240" t="s">
        <v>41</v>
      </c>
      <c r="O245" s="88"/>
      <c r="P245" s="241">
        <f>O245*H245</f>
        <v>0</v>
      </c>
      <c r="Q245" s="241">
        <v>3.0000000000000001E-05</v>
      </c>
      <c r="R245" s="241">
        <f>Q245*H245</f>
        <v>0.00063000000000000003</v>
      </c>
      <c r="S245" s="241">
        <v>0</v>
      </c>
      <c r="T245" s="242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43" t="s">
        <v>147</v>
      </c>
      <c r="AT245" s="243" t="s">
        <v>142</v>
      </c>
      <c r="AU245" s="243" t="s">
        <v>86</v>
      </c>
      <c r="AY245" s="14" t="s">
        <v>139</v>
      </c>
      <c r="BE245" s="244">
        <f>IF(N245="základní",J245,0)</f>
        <v>0</v>
      </c>
      <c r="BF245" s="244">
        <f>IF(N245="snížená",J245,0)</f>
        <v>0</v>
      </c>
      <c r="BG245" s="244">
        <f>IF(N245="zákl. přenesená",J245,0)</f>
        <v>0</v>
      </c>
      <c r="BH245" s="244">
        <f>IF(N245="sníž. přenesená",J245,0)</f>
        <v>0</v>
      </c>
      <c r="BI245" s="244">
        <f>IF(N245="nulová",J245,0)</f>
        <v>0</v>
      </c>
      <c r="BJ245" s="14" t="s">
        <v>84</v>
      </c>
      <c r="BK245" s="244">
        <f>ROUND(I245*H245,2)</f>
        <v>0</v>
      </c>
      <c r="BL245" s="14" t="s">
        <v>147</v>
      </c>
      <c r="BM245" s="243" t="s">
        <v>1710</v>
      </c>
    </row>
    <row r="246" s="12" customFormat="1" ht="22.8" customHeight="1">
      <c r="A246" s="12"/>
      <c r="B246" s="216"/>
      <c r="C246" s="217"/>
      <c r="D246" s="218" t="s">
        <v>75</v>
      </c>
      <c r="E246" s="230" t="s">
        <v>314</v>
      </c>
      <c r="F246" s="230" t="s">
        <v>1309</v>
      </c>
      <c r="G246" s="217"/>
      <c r="H246" s="217"/>
      <c r="I246" s="220"/>
      <c r="J246" s="231">
        <f>BK246</f>
        <v>0</v>
      </c>
      <c r="K246" s="217"/>
      <c r="L246" s="222"/>
      <c r="M246" s="223"/>
      <c r="N246" s="224"/>
      <c r="O246" s="224"/>
      <c r="P246" s="225">
        <f>SUM(P247:P250)</f>
        <v>0</v>
      </c>
      <c r="Q246" s="224"/>
      <c r="R246" s="225">
        <f>SUM(R247:R250)</f>
        <v>0</v>
      </c>
      <c r="S246" s="224"/>
      <c r="T246" s="226">
        <f>SUM(T247:T250)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27" t="s">
        <v>84</v>
      </c>
      <c r="AT246" s="228" t="s">
        <v>75</v>
      </c>
      <c r="AU246" s="228" t="s">
        <v>84</v>
      </c>
      <c r="AY246" s="227" t="s">
        <v>139</v>
      </c>
      <c r="BK246" s="229">
        <f>SUM(BK247:BK250)</f>
        <v>0</v>
      </c>
    </row>
    <row r="247" s="2" customFormat="1" ht="16.5" customHeight="1">
      <c r="A247" s="35"/>
      <c r="B247" s="36"/>
      <c r="C247" s="232" t="s">
        <v>1489</v>
      </c>
      <c r="D247" s="232" t="s">
        <v>142</v>
      </c>
      <c r="E247" s="233" t="s">
        <v>498</v>
      </c>
      <c r="F247" s="234" t="s">
        <v>318</v>
      </c>
      <c r="G247" s="235" t="s">
        <v>319</v>
      </c>
      <c r="H247" s="236">
        <v>12</v>
      </c>
      <c r="I247" s="237"/>
      <c r="J247" s="238">
        <f>ROUND(I247*H247,2)</f>
        <v>0</v>
      </c>
      <c r="K247" s="234" t="s">
        <v>1</v>
      </c>
      <c r="L247" s="41"/>
      <c r="M247" s="239" t="s">
        <v>1</v>
      </c>
      <c r="N247" s="240" t="s">
        <v>41</v>
      </c>
      <c r="O247" s="88"/>
      <c r="P247" s="241">
        <f>O247*H247</f>
        <v>0</v>
      </c>
      <c r="Q247" s="241">
        <v>0</v>
      </c>
      <c r="R247" s="241">
        <f>Q247*H247</f>
        <v>0</v>
      </c>
      <c r="S247" s="241">
        <v>0</v>
      </c>
      <c r="T247" s="242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43" t="s">
        <v>818</v>
      </c>
      <c r="AT247" s="243" t="s">
        <v>142</v>
      </c>
      <c r="AU247" s="243" t="s">
        <v>86</v>
      </c>
      <c r="AY247" s="14" t="s">
        <v>139</v>
      </c>
      <c r="BE247" s="244">
        <f>IF(N247="základní",J247,0)</f>
        <v>0</v>
      </c>
      <c r="BF247" s="244">
        <f>IF(N247="snížená",J247,0)</f>
        <v>0</v>
      </c>
      <c r="BG247" s="244">
        <f>IF(N247="zákl. přenesená",J247,0)</f>
        <v>0</v>
      </c>
      <c r="BH247" s="244">
        <f>IF(N247="sníž. přenesená",J247,0)</f>
        <v>0</v>
      </c>
      <c r="BI247" s="244">
        <f>IF(N247="nulová",J247,0)</f>
        <v>0</v>
      </c>
      <c r="BJ247" s="14" t="s">
        <v>84</v>
      </c>
      <c r="BK247" s="244">
        <f>ROUND(I247*H247,2)</f>
        <v>0</v>
      </c>
      <c r="BL247" s="14" t="s">
        <v>818</v>
      </c>
      <c r="BM247" s="243" t="s">
        <v>1711</v>
      </c>
    </row>
    <row r="248" s="2" customFormat="1" ht="16.5" customHeight="1">
      <c r="A248" s="35"/>
      <c r="B248" s="36"/>
      <c r="C248" s="232" t="s">
        <v>1491</v>
      </c>
      <c r="D248" s="232" t="s">
        <v>142</v>
      </c>
      <c r="E248" s="233" t="s">
        <v>1313</v>
      </c>
      <c r="F248" s="234" t="s">
        <v>1314</v>
      </c>
      <c r="G248" s="235" t="s">
        <v>319</v>
      </c>
      <c r="H248" s="236">
        <v>24</v>
      </c>
      <c r="I248" s="237"/>
      <c r="J248" s="238">
        <f>ROUND(I248*H248,2)</f>
        <v>0</v>
      </c>
      <c r="K248" s="234" t="s">
        <v>1</v>
      </c>
      <c r="L248" s="41"/>
      <c r="M248" s="239" t="s">
        <v>1</v>
      </c>
      <c r="N248" s="240" t="s">
        <v>41</v>
      </c>
      <c r="O248" s="88"/>
      <c r="P248" s="241">
        <f>O248*H248</f>
        <v>0</v>
      </c>
      <c r="Q248" s="241">
        <v>0</v>
      </c>
      <c r="R248" s="241">
        <f>Q248*H248</f>
        <v>0</v>
      </c>
      <c r="S248" s="241">
        <v>0</v>
      </c>
      <c r="T248" s="242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43" t="s">
        <v>818</v>
      </c>
      <c r="AT248" s="243" t="s">
        <v>142</v>
      </c>
      <c r="AU248" s="243" t="s">
        <v>86</v>
      </c>
      <c r="AY248" s="14" t="s">
        <v>139</v>
      </c>
      <c r="BE248" s="244">
        <f>IF(N248="základní",J248,0)</f>
        <v>0</v>
      </c>
      <c r="BF248" s="244">
        <f>IF(N248="snížená",J248,0)</f>
        <v>0</v>
      </c>
      <c r="BG248" s="244">
        <f>IF(N248="zákl. přenesená",J248,0)</f>
        <v>0</v>
      </c>
      <c r="BH248" s="244">
        <f>IF(N248="sníž. přenesená",J248,0)</f>
        <v>0</v>
      </c>
      <c r="BI248" s="244">
        <f>IF(N248="nulová",J248,0)</f>
        <v>0</v>
      </c>
      <c r="BJ248" s="14" t="s">
        <v>84</v>
      </c>
      <c r="BK248" s="244">
        <f>ROUND(I248*H248,2)</f>
        <v>0</v>
      </c>
      <c r="BL248" s="14" t="s">
        <v>818</v>
      </c>
      <c r="BM248" s="243" t="s">
        <v>1712</v>
      </c>
    </row>
    <row r="249" s="2" customFormat="1" ht="16.5" customHeight="1">
      <c r="A249" s="35"/>
      <c r="B249" s="36"/>
      <c r="C249" s="232" t="s">
        <v>1713</v>
      </c>
      <c r="D249" s="232" t="s">
        <v>142</v>
      </c>
      <c r="E249" s="233" t="s">
        <v>1330</v>
      </c>
      <c r="F249" s="234" t="s">
        <v>1331</v>
      </c>
      <c r="G249" s="235" t="s">
        <v>319</v>
      </c>
      <c r="H249" s="236">
        <v>12</v>
      </c>
      <c r="I249" s="237"/>
      <c r="J249" s="238">
        <f>ROUND(I249*H249,2)</f>
        <v>0</v>
      </c>
      <c r="K249" s="234" t="s">
        <v>1</v>
      </c>
      <c r="L249" s="41"/>
      <c r="M249" s="239" t="s">
        <v>1</v>
      </c>
      <c r="N249" s="240" t="s">
        <v>41</v>
      </c>
      <c r="O249" s="88"/>
      <c r="P249" s="241">
        <f>O249*H249</f>
        <v>0</v>
      </c>
      <c r="Q249" s="241">
        <v>0</v>
      </c>
      <c r="R249" s="241">
        <f>Q249*H249</f>
        <v>0</v>
      </c>
      <c r="S249" s="241">
        <v>0</v>
      </c>
      <c r="T249" s="242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43" t="s">
        <v>147</v>
      </c>
      <c r="AT249" s="243" t="s">
        <v>142</v>
      </c>
      <c r="AU249" s="243" t="s">
        <v>86</v>
      </c>
      <c r="AY249" s="14" t="s">
        <v>139</v>
      </c>
      <c r="BE249" s="244">
        <f>IF(N249="základní",J249,0)</f>
        <v>0</v>
      </c>
      <c r="BF249" s="244">
        <f>IF(N249="snížená",J249,0)</f>
        <v>0</v>
      </c>
      <c r="BG249" s="244">
        <f>IF(N249="zákl. přenesená",J249,0)</f>
        <v>0</v>
      </c>
      <c r="BH249" s="244">
        <f>IF(N249="sníž. přenesená",J249,0)</f>
        <v>0</v>
      </c>
      <c r="BI249" s="244">
        <f>IF(N249="nulová",J249,0)</f>
        <v>0</v>
      </c>
      <c r="BJ249" s="14" t="s">
        <v>84</v>
      </c>
      <c r="BK249" s="244">
        <f>ROUND(I249*H249,2)</f>
        <v>0</v>
      </c>
      <c r="BL249" s="14" t="s">
        <v>147</v>
      </c>
      <c r="BM249" s="243" t="s">
        <v>1714</v>
      </c>
    </row>
    <row r="250" s="2" customFormat="1" ht="16.5" customHeight="1">
      <c r="A250" s="35"/>
      <c r="B250" s="36"/>
      <c r="C250" s="232" t="s">
        <v>835</v>
      </c>
      <c r="D250" s="232" t="s">
        <v>142</v>
      </c>
      <c r="E250" s="233" t="s">
        <v>1715</v>
      </c>
      <c r="F250" s="234" t="s">
        <v>1716</v>
      </c>
      <c r="G250" s="235" t="s">
        <v>166</v>
      </c>
      <c r="H250" s="236">
        <v>1</v>
      </c>
      <c r="I250" s="237"/>
      <c r="J250" s="238">
        <f>ROUND(I250*H250,2)</f>
        <v>0</v>
      </c>
      <c r="K250" s="234" t="s">
        <v>1</v>
      </c>
      <c r="L250" s="41"/>
      <c r="M250" s="253" t="s">
        <v>1</v>
      </c>
      <c r="N250" s="254" t="s">
        <v>41</v>
      </c>
      <c r="O250" s="249"/>
      <c r="P250" s="255">
        <f>O250*H250</f>
        <v>0</v>
      </c>
      <c r="Q250" s="255">
        <v>0</v>
      </c>
      <c r="R250" s="255">
        <f>Q250*H250</f>
        <v>0</v>
      </c>
      <c r="S250" s="255">
        <v>0</v>
      </c>
      <c r="T250" s="256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43" t="s">
        <v>329</v>
      </c>
      <c r="AT250" s="243" t="s">
        <v>142</v>
      </c>
      <c r="AU250" s="243" t="s">
        <v>86</v>
      </c>
      <c r="AY250" s="14" t="s">
        <v>139</v>
      </c>
      <c r="BE250" s="244">
        <f>IF(N250="základní",J250,0)</f>
        <v>0</v>
      </c>
      <c r="BF250" s="244">
        <f>IF(N250="snížená",J250,0)</f>
        <v>0</v>
      </c>
      <c r="BG250" s="244">
        <f>IF(N250="zákl. přenesená",J250,0)</f>
        <v>0</v>
      </c>
      <c r="BH250" s="244">
        <f>IF(N250="sníž. přenesená",J250,0)</f>
        <v>0</v>
      </c>
      <c r="BI250" s="244">
        <f>IF(N250="nulová",J250,0)</f>
        <v>0</v>
      </c>
      <c r="BJ250" s="14" t="s">
        <v>84</v>
      </c>
      <c r="BK250" s="244">
        <f>ROUND(I250*H250,2)</f>
        <v>0</v>
      </c>
      <c r="BL250" s="14" t="s">
        <v>329</v>
      </c>
      <c r="BM250" s="243" t="s">
        <v>1717</v>
      </c>
    </row>
    <row r="251" s="2" customFormat="1" ht="6.96" customHeight="1">
      <c r="A251" s="35"/>
      <c r="B251" s="63"/>
      <c r="C251" s="64"/>
      <c r="D251" s="64"/>
      <c r="E251" s="64"/>
      <c r="F251" s="64"/>
      <c r="G251" s="64"/>
      <c r="H251" s="64"/>
      <c r="I251" s="180"/>
      <c r="J251" s="64"/>
      <c r="K251" s="64"/>
      <c r="L251" s="41"/>
      <c r="M251" s="35"/>
      <c r="O251" s="35"/>
      <c r="P251" s="35"/>
      <c r="Q251" s="35"/>
      <c r="R251" s="35"/>
      <c r="S251" s="35"/>
      <c r="T251" s="35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</row>
  </sheetData>
  <sheetProtection sheet="1" autoFilter="0" formatColumns="0" formatRows="0" objects="1" scenarios="1" spinCount="100000" saltValue="EKTb/hh8SRI+MSQxpi7moFrelnbLFPBk6/MRd2Ksm1HfbpIv43HTg9bdHbEi1boa3p1cpPBm0Sgj+dOM8PXqfQ==" hashValue="+rhNPlQpVxAVpHxDV44zTYiK4T4k36nCb75QOxBwyzcQUgxHb8eXw0fP7+ZFVhWSAh+4WOXfNXlXjUV78pnruQ==" algorithmName="SHA-512" password="CC35"/>
  <autoFilter ref="C124:K25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3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100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86</v>
      </c>
    </row>
    <row r="4" s="1" customFormat="1" ht="24.96" customHeight="1">
      <c r="B4" s="17"/>
      <c r="D4" s="137" t="s">
        <v>105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25.5" customHeight="1">
      <c r="B7" s="17"/>
      <c r="E7" s="140" t="str">
        <f>'Rekapitulace stavby'!K6</f>
        <v>Gymnázium Blansko - rekonstrukce, rozvodů teplé a studené vody, odpadů,topné soustavy a kotelny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106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27" customHeight="1">
      <c r="A9" s="35"/>
      <c r="B9" s="41"/>
      <c r="C9" s="35"/>
      <c r="D9" s="35"/>
      <c r="E9" s="142" t="s">
        <v>1718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24. 9. 2019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21</v>
      </c>
      <c r="F15" s="35"/>
      <c r="G15" s="35"/>
      <c r="H15" s="35"/>
      <c r="I15" s="144" t="s">
        <v>26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27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29</v>
      </c>
      <c r="E20" s="35"/>
      <c r="F20" s="35"/>
      <c r="G20" s="35"/>
      <c r="H20" s="35"/>
      <c r="I20" s="144" t="s">
        <v>25</v>
      </c>
      <c r="J20" s="143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30</v>
      </c>
      <c r="F21" s="35"/>
      <c r="G21" s="35"/>
      <c r="H21" s="35"/>
      <c r="I21" s="144" t="s">
        <v>26</v>
      </c>
      <c r="J21" s="143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32</v>
      </c>
      <c r="E23" s="35"/>
      <c r="F23" s="35"/>
      <c r="G23" s="35"/>
      <c r="H23" s="35"/>
      <c r="I23" s="144" t="s">
        <v>25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33</v>
      </c>
      <c r="F24" s="35"/>
      <c r="G24" s="35"/>
      <c r="H24" s="35"/>
      <c r="I24" s="144" t="s">
        <v>26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34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1719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36</v>
      </c>
      <c r="E30" s="35"/>
      <c r="F30" s="35"/>
      <c r="G30" s="35"/>
      <c r="H30" s="35"/>
      <c r="I30" s="141"/>
      <c r="J30" s="154">
        <f>ROUND(J122,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38</v>
      </c>
      <c r="G32" s="35"/>
      <c r="H32" s="35"/>
      <c r="I32" s="156" t="s">
        <v>37</v>
      </c>
      <c r="J32" s="155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40</v>
      </c>
      <c r="E33" s="139" t="s">
        <v>41</v>
      </c>
      <c r="F33" s="158">
        <f>ROUND((SUM(BE122:BE194)),  2)</f>
        <v>0</v>
      </c>
      <c r="G33" s="35"/>
      <c r="H33" s="35"/>
      <c r="I33" s="159">
        <v>0.20999999999999999</v>
      </c>
      <c r="J33" s="158">
        <f>ROUND(((SUM(BE122:BE194))*I33),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42</v>
      </c>
      <c r="F34" s="158">
        <f>ROUND((SUM(BF122:BF194)),  2)</f>
        <v>0</v>
      </c>
      <c r="G34" s="35"/>
      <c r="H34" s="35"/>
      <c r="I34" s="159">
        <v>0.14999999999999999</v>
      </c>
      <c r="J34" s="158">
        <f>ROUND(((SUM(BF122:BF194))*I34),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43</v>
      </c>
      <c r="F35" s="158">
        <f>ROUND((SUM(BG122:BG194)),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44</v>
      </c>
      <c r="F36" s="158">
        <f>ROUND((SUM(BH122:BH194)),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45</v>
      </c>
      <c r="F37" s="158">
        <f>ROUND((SUM(BI122:BI194)),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46</v>
      </c>
      <c r="E39" s="162"/>
      <c r="F39" s="162"/>
      <c r="G39" s="163" t="s">
        <v>47</v>
      </c>
      <c r="H39" s="164" t="s">
        <v>48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49</v>
      </c>
      <c r="E50" s="169"/>
      <c r="F50" s="169"/>
      <c r="G50" s="168" t="s">
        <v>50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51</v>
      </c>
      <c r="E61" s="172"/>
      <c r="F61" s="173" t="s">
        <v>52</v>
      </c>
      <c r="G61" s="171" t="s">
        <v>51</v>
      </c>
      <c r="H61" s="172"/>
      <c r="I61" s="174"/>
      <c r="J61" s="175" t="s">
        <v>52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53</v>
      </c>
      <c r="E65" s="176"/>
      <c r="F65" s="176"/>
      <c r="G65" s="168" t="s">
        <v>54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51</v>
      </c>
      <c r="E76" s="172"/>
      <c r="F76" s="173" t="s">
        <v>52</v>
      </c>
      <c r="G76" s="171" t="s">
        <v>51</v>
      </c>
      <c r="H76" s="172"/>
      <c r="I76" s="174"/>
      <c r="J76" s="175" t="s">
        <v>52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109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5.5" customHeight="1">
      <c r="A85" s="35"/>
      <c r="B85" s="36"/>
      <c r="C85" s="37"/>
      <c r="D85" s="37"/>
      <c r="E85" s="184" t="str">
        <f>E7</f>
        <v>Gymnázium Blansko - rekonstrukce, rozvodů teplé a studené vody, odpadů,topné soustavy a kotelny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27" customHeight="1">
      <c r="A87" s="35"/>
      <c r="B87" s="36"/>
      <c r="C87" s="37"/>
      <c r="D87" s="37"/>
      <c r="E87" s="73" t="str">
        <f>E9</f>
        <v xml:space="preserve">160519_M_ZTI-SO01 - Gymnázium Blansko - rekonstrukce rozvodů teplé a studené vody, odpadů, topné soustavy a kotelny 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Gymnázium Blansko, příspěvková organizace,Seifert </v>
      </c>
      <c r="G89" s="37"/>
      <c r="H89" s="37"/>
      <c r="I89" s="144" t="s">
        <v>22</v>
      </c>
      <c r="J89" s="76" t="str">
        <f>IF(J12="","",J12)</f>
        <v>24. 9. 2019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7.9" customHeight="1">
      <c r="A91" s="35"/>
      <c r="B91" s="36"/>
      <c r="C91" s="29" t="s">
        <v>24</v>
      </c>
      <c r="D91" s="37"/>
      <c r="E91" s="37"/>
      <c r="F91" s="24" t="str">
        <f>E15</f>
        <v xml:space="preserve">Gymnázium Blansko, příspěvková organizace,Seifert </v>
      </c>
      <c r="G91" s="37"/>
      <c r="H91" s="37"/>
      <c r="I91" s="144" t="s">
        <v>29</v>
      </c>
      <c r="J91" s="33" t="str">
        <f>E21</f>
        <v>V-PROJEKT Prostějov, v.o.s.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144" t="s">
        <v>32</v>
      </c>
      <c r="J92" s="33" t="str">
        <f>E24</f>
        <v>Jungmann Adam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110</v>
      </c>
      <c r="D94" s="186"/>
      <c r="E94" s="186"/>
      <c r="F94" s="186"/>
      <c r="G94" s="186"/>
      <c r="H94" s="186"/>
      <c r="I94" s="187"/>
      <c r="J94" s="188" t="s">
        <v>111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112</v>
      </c>
      <c r="D96" s="37"/>
      <c r="E96" s="37"/>
      <c r="F96" s="37"/>
      <c r="G96" s="37"/>
      <c r="H96" s="37"/>
      <c r="I96" s="141"/>
      <c r="J96" s="107">
        <f>J122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113</v>
      </c>
    </row>
    <row r="97" s="9" customFormat="1" ht="24.96" customHeight="1">
      <c r="A97" s="9"/>
      <c r="B97" s="190"/>
      <c r="C97" s="191"/>
      <c r="D97" s="192" t="s">
        <v>114</v>
      </c>
      <c r="E97" s="193"/>
      <c r="F97" s="193"/>
      <c r="G97" s="193"/>
      <c r="H97" s="193"/>
      <c r="I97" s="194"/>
      <c r="J97" s="195">
        <f>J123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115</v>
      </c>
      <c r="E98" s="200"/>
      <c r="F98" s="200"/>
      <c r="G98" s="200"/>
      <c r="H98" s="200"/>
      <c r="I98" s="201"/>
      <c r="J98" s="202">
        <f>J124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116</v>
      </c>
      <c r="E99" s="200"/>
      <c r="F99" s="200"/>
      <c r="G99" s="200"/>
      <c r="H99" s="200"/>
      <c r="I99" s="201"/>
      <c r="J99" s="202">
        <f>J137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335</v>
      </c>
      <c r="E100" s="200"/>
      <c r="F100" s="200"/>
      <c r="G100" s="200"/>
      <c r="H100" s="200"/>
      <c r="I100" s="201"/>
      <c r="J100" s="202">
        <f>J185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1720</v>
      </c>
      <c r="E101" s="200"/>
      <c r="F101" s="200"/>
      <c r="G101" s="200"/>
      <c r="H101" s="200"/>
      <c r="I101" s="201"/>
      <c r="J101" s="202">
        <f>J188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508</v>
      </c>
      <c r="E102" s="200"/>
      <c r="F102" s="200"/>
      <c r="G102" s="200"/>
      <c r="H102" s="200"/>
      <c r="I102" s="201"/>
      <c r="J102" s="202">
        <f>J193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141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180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183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125</v>
      </c>
      <c r="D109" s="37"/>
      <c r="E109" s="37"/>
      <c r="F109" s="37"/>
      <c r="G109" s="37"/>
      <c r="H109" s="37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5.5" customHeight="1">
      <c r="A112" s="35"/>
      <c r="B112" s="36"/>
      <c r="C112" s="37"/>
      <c r="D112" s="37"/>
      <c r="E112" s="184" t="str">
        <f>E7</f>
        <v>Gymnázium Blansko - rekonstrukce, rozvodů teplé a studené vody, odpadů,topné soustavy a kotelny</v>
      </c>
      <c r="F112" s="29"/>
      <c r="G112" s="29"/>
      <c r="H112" s="29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106</v>
      </c>
      <c r="D113" s="37"/>
      <c r="E113" s="37"/>
      <c r="F113" s="37"/>
      <c r="G113" s="37"/>
      <c r="H113" s="37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7" customHeight="1">
      <c r="A114" s="35"/>
      <c r="B114" s="36"/>
      <c r="C114" s="37"/>
      <c r="D114" s="37"/>
      <c r="E114" s="73" t="str">
        <f>E9</f>
        <v xml:space="preserve">160519_M_ZTI-SO01 - Gymnázium Blansko - rekonstrukce rozvodů teplé a studené vody, odpadů, topné soustavy a kotelny </v>
      </c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F12</f>
        <v xml:space="preserve">Gymnázium Blansko, příspěvková organizace,Seifert </v>
      </c>
      <c r="G116" s="37"/>
      <c r="H116" s="37"/>
      <c r="I116" s="144" t="s">
        <v>22</v>
      </c>
      <c r="J116" s="76" t="str">
        <f>IF(J12="","",J12)</f>
        <v>24. 9. 2019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14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7.9" customHeight="1">
      <c r="A118" s="35"/>
      <c r="B118" s="36"/>
      <c r="C118" s="29" t="s">
        <v>24</v>
      </c>
      <c r="D118" s="37"/>
      <c r="E118" s="37"/>
      <c r="F118" s="24" t="str">
        <f>E15</f>
        <v xml:space="preserve">Gymnázium Blansko, příspěvková organizace,Seifert </v>
      </c>
      <c r="G118" s="37"/>
      <c r="H118" s="37"/>
      <c r="I118" s="144" t="s">
        <v>29</v>
      </c>
      <c r="J118" s="33" t="str">
        <f>E21</f>
        <v>V-PROJEKT Prostějov, v.o.s.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27</v>
      </c>
      <c r="D119" s="37"/>
      <c r="E119" s="37"/>
      <c r="F119" s="24" t="str">
        <f>IF(E18="","",E18)</f>
        <v>Vyplň údaj</v>
      </c>
      <c r="G119" s="37"/>
      <c r="H119" s="37"/>
      <c r="I119" s="144" t="s">
        <v>32</v>
      </c>
      <c r="J119" s="33" t="str">
        <f>E24</f>
        <v>Jungmann Adam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14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204"/>
      <c r="B121" s="205"/>
      <c r="C121" s="206" t="s">
        <v>126</v>
      </c>
      <c r="D121" s="207" t="s">
        <v>61</v>
      </c>
      <c r="E121" s="207" t="s">
        <v>57</v>
      </c>
      <c r="F121" s="207" t="s">
        <v>58</v>
      </c>
      <c r="G121" s="207" t="s">
        <v>127</v>
      </c>
      <c r="H121" s="207" t="s">
        <v>128</v>
      </c>
      <c r="I121" s="208" t="s">
        <v>129</v>
      </c>
      <c r="J121" s="207" t="s">
        <v>111</v>
      </c>
      <c r="K121" s="209" t="s">
        <v>130</v>
      </c>
      <c r="L121" s="210"/>
      <c r="M121" s="97" t="s">
        <v>1</v>
      </c>
      <c r="N121" s="98" t="s">
        <v>40</v>
      </c>
      <c r="O121" s="98" t="s">
        <v>131</v>
      </c>
      <c r="P121" s="98" t="s">
        <v>132</v>
      </c>
      <c r="Q121" s="98" t="s">
        <v>133</v>
      </c>
      <c r="R121" s="98" t="s">
        <v>134</v>
      </c>
      <c r="S121" s="98" t="s">
        <v>135</v>
      </c>
      <c r="T121" s="99" t="s">
        <v>136</v>
      </c>
      <c r="U121" s="204"/>
      <c r="V121" s="204"/>
      <c r="W121" s="204"/>
      <c r="X121" s="204"/>
      <c r="Y121" s="204"/>
      <c r="Z121" s="204"/>
      <c r="AA121" s="204"/>
      <c r="AB121" s="204"/>
      <c r="AC121" s="204"/>
      <c r="AD121" s="204"/>
      <c r="AE121" s="204"/>
    </row>
    <row r="122" s="2" customFormat="1" ht="22.8" customHeight="1">
      <c r="A122" s="35"/>
      <c r="B122" s="36"/>
      <c r="C122" s="104" t="s">
        <v>137</v>
      </c>
      <c r="D122" s="37"/>
      <c r="E122" s="37"/>
      <c r="F122" s="37"/>
      <c r="G122" s="37"/>
      <c r="H122" s="37"/>
      <c r="I122" s="141"/>
      <c r="J122" s="211">
        <f>BK122</f>
        <v>0</v>
      </c>
      <c r="K122" s="37"/>
      <c r="L122" s="41"/>
      <c r="M122" s="100"/>
      <c r="N122" s="212"/>
      <c r="O122" s="101"/>
      <c r="P122" s="213">
        <f>P123</f>
        <v>0</v>
      </c>
      <c r="Q122" s="101"/>
      <c r="R122" s="213">
        <f>R123</f>
        <v>0.92910099999999984</v>
      </c>
      <c r="S122" s="101"/>
      <c r="T122" s="214">
        <f>T123</f>
        <v>0.045600000000000002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75</v>
      </c>
      <c r="AU122" s="14" t="s">
        <v>113</v>
      </c>
      <c r="BK122" s="215">
        <f>BK123</f>
        <v>0</v>
      </c>
    </row>
    <row r="123" s="12" customFormat="1" ht="25.92" customHeight="1">
      <c r="A123" s="12"/>
      <c r="B123" s="216"/>
      <c r="C123" s="217"/>
      <c r="D123" s="218" t="s">
        <v>75</v>
      </c>
      <c r="E123" s="219" t="s">
        <v>138</v>
      </c>
      <c r="F123" s="219" t="s">
        <v>138</v>
      </c>
      <c r="G123" s="217"/>
      <c r="H123" s="217"/>
      <c r="I123" s="220"/>
      <c r="J123" s="221">
        <f>BK123</f>
        <v>0</v>
      </c>
      <c r="K123" s="217"/>
      <c r="L123" s="222"/>
      <c r="M123" s="223"/>
      <c r="N123" s="224"/>
      <c r="O123" s="224"/>
      <c r="P123" s="225">
        <f>P124+P137+P185+P188+P193</f>
        <v>0</v>
      </c>
      <c r="Q123" s="224"/>
      <c r="R123" s="225">
        <f>R124+R137+R185+R188+R193</f>
        <v>0.92910099999999984</v>
      </c>
      <c r="S123" s="224"/>
      <c r="T123" s="226">
        <f>T124+T137+T185+T188+T193</f>
        <v>0.045600000000000002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7" t="s">
        <v>86</v>
      </c>
      <c r="AT123" s="228" t="s">
        <v>75</v>
      </c>
      <c r="AU123" s="228" t="s">
        <v>76</v>
      </c>
      <c r="AY123" s="227" t="s">
        <v>139</v>
      </c>
      <c r="BK123" s="229">
        <f>BK124+BK137+BK185+BK188+BK193</f>
        <v>0</v>
      </c>
    </row>
    <row r="124" s="12" customFormat="1" ht="22.8" customHeight="1">
      <c r="A124" s="12"/>
      <c r="B124" s="216"/>
      <c r="C124" s="217"/>
      <c r="D124" s="218" t="s">
        <v>75</v>
      </c>
      <c r="E124" s="230" t="s">
        <v>140</v>
      </c>
      <c r="F124" s="230" t="s">
        <v>141</v>
      </c>
      <c r="G124" s="217"/>
      <c r="H124" s="217"/>
      <c r="I124" s="220"/>
      <c r="J124" s="231">
        <f>BK124</f>
        <v>0</v>
      </c>
      <c r="K124" s="217"/>
      <c r="L124" s="222"/>
      <c r="M124" s="223"/>
      <c r="N124" s="224"/>
      <c r="O124" s="224"/>
      <c r="P124" s="225">
        <f>SUM(P125:P136)</f>
        <v>0</v>
      </c>
      <c r="Q124" s="224"/>
      <c r="R124" s="225">
        <f>SUM(R125:R136)</f>
        <v>0.015959999999999998</v>
      </c>
      <c r="S124" s="224"/>
      <c r="T124" s="226">
        <f>SUM(T125:T136)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7" t="s">
        <v>86</v>
      </c>
      <c r="AT124" s="228" t="s">
        <v>75</v>
      </c>
      <c r="AU124" s="228" t="s">
        <v>84</v>
      </c>
      <c r="AY124" s="227" t="s">
        <v>139</v>
      </c>
      <c r="BK124" s="229">
        <f>SUM(BK125:BK136)</f>
        <v>0</v>
      </c>
    </row>
    <row r="125" s="2" customFormat="1" ht="24" customHeight="1">
      <c r="A125" s="35"/>
      <c r="B125" s="36"/>
      <c r="C125" s="257" t="s">
        <v>751</v>
      </c>
      <c r="D125" s="257" t="s">
        <v>512</v>
      </c>
      <c r="E125" s="258" t="s">
        <v>522</v>
      </c>
      <c r="F125" s="259" t="s">
        <v>523</v>
      </c>
      <c r="G125" s="260" t="s">
        <v>145</v>
      </c>
      <c r="H125" s="261">
        <v>12</v>
      </c>
      <c r="I125" s="262"/>
      <c r="J125" s="263">
        <f>ROUND(I125*H125,2)</f>
        <v>0</v>
      </c>
      <c r="K125" s="259" t="s">
        <v>146</v>
      </c>
      <c r="L125" s="264"/>
      <c r="M125" s="265" t="s">
        <v>1</v>
      </c>
      <c r="N125" s="266" t="s">
        <v>41</v>
      </c>
      <c r="O125" s="88"/>
      <c r="P125" s="241">
        <f>O125*H125</f>
        <v>0</v>
      </c>
      <c r="Q125" s="241">
        <v>0.00032000000000000003</v>
      </c>
      <c r="R125" s="241">
        <f>Q125*H125</f>
        <v>0.0038400000000000005</v>
      </c>
      <c r="S125" s="241">
        <v>0</v>
      </c>
      <c r="T125" s="24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43" t="s">
        <v>281</v>
      </c>
      <c r="AT125" s="243" t="s">
        <v>512</v>
      </c>
      <c r="AU125" s="243" t="s">
        <v>86</v>
      </c>
      <c r="AY125" s="14" t="s">
        <v>139</v>
      </c>
      <c r="BE125" s="244">
        <f>IF(N125="základní",J125,0)</f>
        <v>0</v>
      </c>
      <c r="BF125" s="244">
        <f>IF(N125="snížená",J125,0)</f>
        <v>0</v>
      </c>
      <c r="BG125" s="244">
        <f>IF(N125="zákl. přenesená",J125,0)</f>
        <v>0</v>
      </c>
      <c r="BH125" s="244">
        <f>IF(N125="sníž. přenesená",J125,0)</f>
        <v>0</v>
      </c>
      <c r="BI125" s="244">
        <f>IF(N125="nulová",J125,0)</f>
        <v>0</v>
      </c>
      <c r="BJ125" s="14" t="s">
        <v>84</v>
      </c>
      <c r="BK125" s="244">
        <f>ROUND(I125*H125,2)</f>
        <v>0</v>
      </c>
      <c r="BL125" s="14" t="s">
        <v>147</v>
      </c>
      <c r="BM125" s="243" t="s">
        <v>1721</v>
      </c>
    </row>
    <row r="126" s="2" customFormat="1" ht="24" customHeight="1">
      <c r="A126" s="35"/>
      <c r="B126" s="36"/>
      <c r="C126" s="257" t="s">
        <v>735</v>
      </c>
      <c r="D126" s="257" t="s">
        <v>512</v>
      </c>
      <c r="E126" s="258" t="s">
        <v>530</v>
      </c>
      <c r="F126" s="259" t="s">
        <v>1722</v>
      </c>
      <c r="G126" s="260" t="s">
        <v>145</v>
      </c>
      <c r="H126" s="261">
        <v>24</v>
      </c>
      <c r="I126" s="262"/>
      <c r="J126" s="263">
        <f>ROUND(I126*H126,2)</f>
        <v>0</v>
      </c>
      <c r="K126" s="259" t="s">
        <v>146</v>
      </c>
      <c r="L126" s="264"/>
      <c r="M126" s="265" t="s">
        <v>1</v>
      </c>
      <c r="N126" s="266" t="s">
        <v>41</v>
      </c>
      <c r="O126" s="88"/>
      <c r="P126" s="241">
        <f>O126*H126</f>
        <v>0</v>
      </c>
      <c r="Q126" s="241">
        <v>0.00036999999999999999</v>
      </c>
      <c r="R126" s="241">
        <f>Q126*H126</f>
        <v>0.008879999999999999</v>
      </c>
      <c r="S126" s="241">
        <v>0</v>
      </c>
      <c r="T126" s="242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3" t="s">
        <v>281</v>
      </c>
      <c r="AT126" s="243" t="s">
        <v>512</v>
      </c>
      <c r="AU126" s="243" t="s">
        <v>86</v>
      </c>
      <c r="AY126" s="14" t="s">
        <v>139</v>
      </c>
      <c r="BE126" s="244">
        <f>IF(N126="základní",J126,0)</f>
        <v>0</v>
      </c>
      <c r="BF126" s="244">
        <f>IF(N126="snížená",J126,0)</f>
        <v>0</v>
      </c>
      <c r="BG126" s="244">
        <f>IF(N126="zákl. přenesená",J126,0)</f>
        <v>0</v>
      </c>
      <c r="BH126" s="244">
        <f>IF(N126="sníž. přenesená",J126,0)</f>
        <v>0</v>
      </c>
      <c r="BI126" s="244">
        <f>IF(N126="nulová",J126,0)</f>
        <v>0</v>
      </c>
      <c r="BJ126" s="14" t="s">
        <v>84</v>
      </c>
      <c r="BK126" s="244">
        <f>ROUND(I126*H126,2)</f>
        <v>0</v>
      </c>
      <c r="BL126" s="14" t="s">
        <v>147</v>
      </c>
      <c r="BM126" s="243" t="s">
        <v>1723</v>
      </c>
    </row>
    <row r="127" s="2" customFormat="1" ht="16.5" customHeight="1">
      <c r="A127" s="35"/>
      <c r="B127" s="36"/>
      <c r="C127" s="257" t="s">
        <v>1588</v>
      </c>
      <c r="D127" s="257" t="s">
        <v>512</v>
      </c>
      <c r="E127" s="258" t="s">
        <v>1724</v>
      </c>
      <c r="F127" s="259" t="s">
        <v>1725</v>
      </c>
      <c r="G127" s="260" t="s">
        <v>145</v>
      </c>
      <c r="H127" s="261">
        <v>8</v>
      </c>
      <c r="I127" s="262"/>
      <c r="J127" s="263">
        <f>ROUND(I127*H127,2)</f>
        <v>0</v>
      </c>
      <c r="K127" s="259" t="s">
        <v>1</v>
      </c>
      <c r="L127" s="264"/>
      <c r="M127" s="265" t="s">
        <v>1</v>
      </c>
      <c r="N127" s="266" t="s">
        <v>41</v>
      </c>
      <c r="O127" s="88"/>
      <c r="P127" s="241">
        <f>O127*H127</f>
        <v>0</v>
      </c>
      <c r="Q127" s="241">
        <v>0</v>
      </c>
      <c r="R127" s="241">
        <f>Q127*H127</f>
        <v>0</v>
      </c>
      <c r="S127" s="241">
        <v>0</v>
      </c>
      <c r="T127" s="24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3" t="s">
        <v>281</v>
      </c>
      <c r="AT127" s="243" t="s">
        <v>512</v>
      </c>
      <c r="AU127" s="243" t="s">
        <v>86</v>
      </c>
      <c r="AY127" s="14" t="s">
        <v>139</v>
      </c>
      <c r="BE127" s="244">
        <f>IF(N127="základní",J127,0)</f>
        <v>0</v>
      </c>
      <c r="BF127" s="244">
        <f>IF(N127="snížená",J127,0)</f>
        <v>0</v>
      </c>
      <c r="BG127" s="244">
        <f>IF(N127="zákl. přenesená",J127,0)</f>
        <v>0</v>
      </c>
      <c r="BH127" s="244">
        <f>IF(N127="sníž. přenesená",J127,0)</f>
        <v>0</v>
      </c>
      <c r="BI127" s="244">
        <f>IF(N127="nulová",J127,0)</f>
        <v>0</v>
      </c>
      <c r="BJ127" s="14" t="s">
        <v>84</v>
      </c>
      <c r="BK127" s="244">
        <f>ROUND(I127*H127,2)</f>
        <v>0</v>
      </c>
      <c r="BL127" s="14" t="s">
        <v>147</v>
      </c>
      <c r="BM127" s="243" t="s">
        <v>1726</v>
      </c>
    </row>
    <row r="128" s="2" customFormat="1" ht="16.5" customHeight="1">
      <c r="A128" s="35"/>
      <c r="B128" s="36"/>
      <c r="C128" s="257" t="s">
        <v>1551</v>
      </c>
      <c r="D128" s="257" t="s">
        <v>512</v>
      </c>
      <c r="E128" s="258" t="s">
        <v>1727</v>
      </c>
      <c r="F128" s="259" t="s">
        <v>1728</v>
      </c>
      <c r="G128" s="260" t="s">
        <v>145</v>
      </c>
      <c r="H128" s="261">
        <v>14</v>
      </c>
      <c r="I128" s="262"/>
      <c r="J128" s="263">
        <f>ROUND(I128*H128,2)</f>
        <v>0</v>
      </c>
      <c r="K128" s="259" t="s">
        <v>1</v>
      </c>
      <c r="L128" s="264"/>
      <c r="M128" s="265" t="s">
        <v>1</v>
      </c>
      <c r="N128" s="266" t="s">
        <v>41</v>
      </c>
      <c r="O128" s="88"/>
      <c r="P128" s="241">
        <f>O128*H128</f>
        <v>0</v>
      </c>
      <c r="Q128" s="241">
        <v>0</v>
      </c>
      <c r="R128" s="241">
        <f>Q128*H128</f>
        <v>0</v>
      </c>
      <c r="S128" s="241">
        <v>0</v>
      </c>
      <c r="T128" s="24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3" t="s">
        <v>281</v>
      </c>
      <c r="AT128" s="243" t="s">
        <v>512</v>
      </c>
      <c r="AU128" s="243" t="s">
        <v>86</v>
      </c>
      <c r="AY128" s="14" t="s">
        <v>139</v>
      </c>
      <c r="BE128" s="244">
        <f>IF(N128="základní",J128,0)</f>
        <v>0</v>
      </c>
      <c r="BF128" s="244">
        <f>IF(N128="snížená",J128,0)</f>
        <v>0</v>
      </c>
      <c r="BG128" s="244">
        <f>IF(N128="zákl. přenesená",J128,0)</f>
        <v>0</v>
      </c>
      <c r="BH128" s="244">
        <f>IF(N128="sníž. přenesená",J128,0)</f>
        <v>0</v>
      </c>
      <c r="BI128" s="244">
        <f>IF(N128="nulová",J128,0)</f>
        <v>0</v>
      </c>
      <c r="BJ128" s="14" t="s">
        <v>84</v>
      </c>
      <c r="BK128" s="244">
        <f>ROUND(I128*H128,2)</f>
        <v>0</v>
      </c>
      <c r="BL128" s="14" t="s">
        <v>147</v>
      </c>
      <c r="BM128" s="243" t="s">
        <v>1729</v>
      </c>
    </row>
    <row r="129" s="2" customFormat="1" ht="16.5" customHeight="1">
      <c r="A129" s="35"/>
      <c r="B129" s="36"/>
      <c r="C129" s="257" t="s">
        <v>1548</v>
      </c>
      <c r="D129" s="257" t="s">
        <v>512</v>
      </c>
      <c r="E129" s="258" t="s">
        <v>1355</v>
      </c>
      <c r="F129" s="259" t="s">
        <v>1356</v>
      </c>
      <c r="G129" s="260" t="s">
        <v>145</v>
      </c>
      <c r="H129" s="261">
        <v>16</v>
      </c>
      <c r="I129" s="262"/>
      <c r="J129" s="263">
        <f>ROUND(I129*H129,2)</f>
        <v>0</v>
      </c>
      <c r="K129" s="259" t="s">
        <v>1</v>
      </c>
      <c r="L129" s="264"/>
      <c r="M129" s="265" t="s">
        <v>1</v>
      </c>
      <c r="N129" s="266" t="s">
        <v>41</v>
      </c>
      <c r="O129" s="88"/>
      <c r="P129" s="241">
        <f>O129*H129</f>
        <v>0</v>
      </c>
      <c r="Q129" s="241">
        <v>0</v>
      </c>
      <c r="R129" s="241">
        <f>Q129*H129</f>
        <v>0</v>
      </c>
      <c r="S129" s="241">
        <v>0</v>
      </c>
      <c r="T129" s="24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3" t="s">
        <v>281</v>
      </c>
      <c r="AT129" s="243" t="s">
        <v>512</v>
      </c>
      <c r="AU129" s="243" t="s">
        <v>86</v>
      </c>
      <c r="AY129" s="14" t="s">
        <v>139</v>
      </c>
      <c r="BE129" s="244">
        <f>IF(N129="základní",J129,0)</f>
        <v>0</v>
      </c>
      <c r="BF129" s="244">
        <f>IF(N129="snížená",J129,0)</f>
        <v>0</v>
      </c>
      <c r="BG129" s="244">
        <f>IF(N129="zákl. přenesená",J129,0)</f>
        <v>0</v>
      </c>
      <c r="BH129" s="244">
        <f>IF(N129="sníž. přenesená",J129,0)</f>
        <v>0</v>
      </c>
      <c r="BI129" s="244">
        <f>IF(N129="nulová",J129,0)</f>
        <v>0</v>
      </c>
      <c r="BJ129" s="14" t="s">
        <v>84</v>
      </c>
      <c r="BK129" s="244">
        <f>ROUND(I129*H129,2)</f>
        <v>0</v>
      </c>
      <c r="BL129" s="14" t="s">
        <v>147</v>
      </c>
      <c r="BM129" s="243" t="s">
        <v>1730</v>
      </c>
    </row>
    <row r="130" s="2" customFormat="1" ht="16.5" customHeight="1">
      <c r="A130" s="35"/>
      <c r="B130" s="36"/>
      <c r="C130" s="257" t="s">
        <v>1546</v>
      </c>
      <c r="D130" s="257" t="s">
        <v>512</v>
      </c>
      <c r="E130" s="258" t="s">
        <v>1351</v>
      </c>
      <c r="F130" s="259" t="s">
        <v>1352</v>
      </c>
      <c r="G130" s="260" t="s">
        <v>145</v>
      </c>
      <c r="H130" s="261">
        <v>19</v>
      </c>
      <c r="I130" s="262"/>
      <c r="J130" s="263">
        <f>ROUND(I130*H130,2)</f>
        <v>0</v>
      </c>
      <c r="K130" s="259" t="s">
        <v>1</v>
      </c>
      <c r="L130" s="264"/>
      <c r="M130" s="265" t="s">
        <v>1</v>
      </c>
      <c r="N130" s="266" t="s">
        <v>41</v>
      </c>
      <c r="O130" s="88"/>
      <c r="P130" s="241">
        <f>O130*H130</f>
        <v>0</v>
      </c>
      <c r="Q130" s="241">
        <v>0</v>
      </c>
      <c r="R130" s="241">
        <f>Q130*H130</f>
        <v>0</v>
      </c>
      <c r="S130" s="241">
        <v>0</v>
      </c>
      <c r="T130" s="24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3" t="s">
        <v>281</v>
      </c>
      <c r="AT130" s="243" t="s">
        <v>512</v>
      </c>
      <c r="AU130" s="243" t="s">
        <v>86</v>
      </c>
      <c r="AY130" s="14" t="s">
        <v>139</v>
      </c>
      <c r="BE130" s="244">
        <f>IF(N130="základní",J130,0)</f>
        <v>0</v>
      </c>
      <c r="BF130" s="244">
        <f>IF(N130="snížená",J130,0)</f>
        <v>0</v>
      </c>
      <c r="BG130" s="244">
        <f>IF(N130="zákl. přenesená",J130,0)</f>
        <v>0</v>
      </c>
      <c r="BH130" s="244">
        <f>IF(N130="sníž. přenesená",J130,0)</f>
        <v>0</v>
      </c>
      <c r="BI130" s="244">
        <f>IF(N130="nulová",J130,0)</f>
        <v>0</v>
      </c>
      <c r="BJ130" s="14" t="s">
        <v>84</v>
      </c>
      <c r="BK130" s="244">
        <f>ROUND(I130*H130,2)</f>
        <v>0</v>
      </c>
      <c r="BL130" s="14" t="s">
        <v>147</v>
      </c>
      <c r="BM130" s="243" t="s">
        <v>1731</v>
      </c>
    </row>
    <row r="131" s="2" customFormat="1" ht="16.5" customHeight="1">
      <c r="A131" s="35"/>
      <c r="B131" s="36"/>
      <c r="C131" s="257" t="s">
        <v>1544</v>
      </c>
      <c r="D131" s="257" t="s">
        <v>512</v>
      </c>
      <c r="E131" s="258" t="s">
        <v>1347</v>
      </c>
      <c r="F131" s="259" t="s">
        <v>1348</v>
      </c>
      <c r="G131" s="260" t="s">
        <v>145</v>
      </c>
      <c r="H131" s="261">
        <v>13</v>
      </c>
      <c r="I131" s="262"/>
      <c r="J131" s="263">
        <f>ROUND(I131*H131,2)</f>
        <v>0</v>
      </c>
      <c r="K131" s="259" t="s">
        <v>1</v>
      </c>
      <c r="L131" s="264"/>
      <c r="M131" s="265" t="s">
        <v>1</v>
      </c>
      <c r="N131" s="266" t="s">
        <v>41</v>
      </c>
      <c r="O131" s="88"/>
      <c r="P131" s="241">
        <f>O131*H131</f>
        <v>0</v>
      </c>
      <c r="Q131" s="241">
        <v>0</v>
      </c>
      <c r="R131" s="241">
        <f>Q131*H131</f>
        <v>0</v>
      </c>
      <c r="S131" s="241">
        <v>0</v>
      </c>
      <c r="T131" s="24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3" t="s">
        <v>281</v>
      </c>
      <c r="AT131" s="243" t="s">
        <v>512</v>
      </c>
      <c r="AU131" s="243" t="s">
        <v>86</v>
      </c>
      <c r="AY131" s="14" t="s">
        <v>139</v>
      </c>
      <c r="BE131" s="244">
        <f>IF(N131="základní",J131,0)</f>
        <v>0</v>
      </c>
      <c r="BF131" s="244">
        <f>IF(N131="snížená",J131,0)</f>
        <v>0</v>
      </c>
      <c r="BG131" s="244">
        <f>IF(N131="zákl. přenesená",J131,0)</f>
        <v>0</v>
      </c>
      <c r="BH131" s="244">
        <f>IF(N131="sníž. přenesená",J131,0)</f>
        <v>0</v>
      </c>
      <c r="BI131" s="244">
        <f>IF(N131="nulová",J131,0)</f>
        <v>0</v>
      </c>
      <c r="BJ131" s="14" t="s">
        <v>84</v>
      </c>
      <c r="BK131" s="244">
        <f>ROUND(I131*H131,2)</f>
        <v>0</v>
      </c>
      <c r="BL131" s="14" t="s">
        <v>147</v>
      </c>
      <c r="BM131" s="243" t="s">
        <v>1732</v>
      </c>
    </row>
    <row r="132" s="2" customFormat="1" ht="16.5" customHeight="1">
      <c r="A132" s="35"/>
      <c r="B132" s="36"/>
      <c r="C132" s="257" t="s">
        <v>1542</v>
      </c>
      <c r="D132" s="257" t="s">
        <v>512</v>
      </c>
      <c r="E132" s="258" t="s">
        <v>1343</v>
      </c>
      <c r="F132" s="259" t="s">
        <v>1344</v>
      </c>
      <c r="G132" s="260" t="s">
        <v>145</v>
      </c>
      <c r="H132" s="261">
        <v>12</v>
      </c>
      <c r="I132" s="262"/>
      <c r="J132" s="263">
        <f>ROUND(I132*H132,2)</f>
        <v>0</v>
      </c>
      <c r="K132" s="259" t="s">
        <v>1</v>
      </c>
      <c r="L132" s="264"/>
      <c r="M132" s="265" t="s">
        <v>1</v>
      </c>
      <c r="N132" s="266" t="s">
        <v>41</v>
      </c>
      <c r="O132" s="88"/>
      <c r="P132" s="241">
        <f>O132*H132</f>
        <v>0</v>
      </c>
      <c r="Q132" s="241">
        <v>0</v>
      </c>
      <c r="R132" s="241">
        <f>Q132*H132</f>
        <v>0</v>
      </c>
      <c r="S132" s="241">
        <v>0</v>
      </c>
      <c r="T132" s="24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3" t="s">
        <v>281</v>
      </c>
      <c r="AT132" s="243" t="s">
        <v>512</v>
      </c>
      <c r="AU132" s="243" t="s">
        <v>86</v>
      </c>
      <c r="AY132" s="14" t="s">
        <v>139</v>
      </c>
      <c r="BE132" s="244">
        <f>IF(N132="základní",J132,0)</f>
        <v>0</v>
      </c>
      <c r="BF132" s="244">
        <f>IF(N132="snížená",J132,0)</f>
        <v>0</v>
      </c>
      <c r="BG132" s="244">
        <f>IF(N132="zákl. přenesená",J132,0)</f>
        <v>0</v>
      </c>
      <c r="BH132" s="244">
        <f>IF(N132="sníž. přenesená",J132,0)</f>
        <v>0</v>
      </c>
      <c r="BI132" s="244">
        <f>IF(N132="nulová",J132,0)</f>
        <v>0</v>
      </c>
      <c r="BJ132" s="14" t="s">
        <v>84</v>
      </c>
      <c r="BK132" s="244">
        <f>ROUND(I132*H132,2)</f>
        <v>0</v>
      </c>
      <c r="BL132" s="14" t="s">
        <v>147</v>
      </c>
      <c r="BM132" s="243" t="s">
        <v>1733</v>
      </c>
    </row>
    <row r="133" s="2" customFormat="1" ht="16.5" customHeight="1">
      <c r="A133" s="35"/>
      <c r="B133" s="36"/>
      <c r="C133" s="257" t="s">
        <v>1553</v>
      </c>
      <c r="D133" s="257" t="s">
        <v>512</v>
      </c>
      <c r="E133" s="258" t="s">
        <v>1734</v>
      </c>
      <c r="F133" s="259" t="s">
        <v>1735</v>
      </c>
      <c r="G133" s="260" t="s">
        <v>145</v>
      </c>
      <c r="H133" s="261">
        <v>27</v>
      </c>
      <c r="I133" s="262"/>
      <c r="J133" s="263">
        <f>ROUND(I133*H133,2)</f>
        <v>0</v>
      </c>
      <c r="K133" s="259" t="s">
        <v>1</v>
      </c>
      <c r="L133" s="264"/>
      <c r="M133" s="265" t="s">
        <v>1</v>
      </c>
      <c r="N133" s="266" t="s">
        <v>41</v>
      </c>
      <c r="O133" s="88"/>
      <c r="P133" s="241">
        <f>O133*H133</f>
        <v>0</v>
      </c>
      <c r="Q133" s="241">
        <v>0</v>
      </c>
      <c r="R133" s="241">
        <f>Q133*H133</f>
        <v>0</v>
      </c>
      <c r="S133" s="241">
        <v>0</v>
      </c>
      <c r="T133" s="24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3" t="s">
        <v>281</v>
      </c>
      <c r="AT133" s="243" t="s">
        <v>512</v>
      </c>
      <c r="AU133" s="243" t="s">
        <v>86</v>
      </c>
      <c r="AY133" s="14" t="s">
        <v>139</v>
      </c>
      <c r="BE133" s="244">
        <f>IF(N133="základní",J133,0)</f>
        <v>0</v>
      </c>
      <c r="BF133" s="244">
        <f>IF(N133="snížená",J133,0)</f>
        <v>0</v>
      </c>
      <c r="BG133" s="244">
        <f>IF(N133="zákl. přenesená",J133,0)</f>
        <v>0</v>
      </c>
      <c r="BH133" s="244">
        <f>IF(N133="sníž. přenesená",J133,0)</f>
        <v>0</v>
      </c>
      <c r="BI133" s="244">
        <f>IF(N133="nulová",J133,0)</f>
        <v>0</v>
      </c>
      <c r="BJ133" s="14" t="s">
        <v>84</v>
      </c>
      <c r="BK133" s="244">
        <f>ROUND(I133*H133,2)</f>
        <v>0</v>
      </c>
      <c r="BL133" s="14" t="s">
        <v>147</v>
      </c>
      <c r="BM133" s="243" t="s">
        <v>1736</v>
      </c>
    </row>
    <row r="134" s="2" customFormat="1" ht="24" customHeight="1">
      <c r="A134" s="35"/>
      <c r="B134" s="36"/>
      <c r="C134" s="232" t="s">
        <v>382</v>
      </c>
      <c r="D134" s="232" t="s">
        <v>142</v>
      </c>
      <c r="E134" s="233" t="s">
        <v>553</v>
      </c>
      <c r="F134" s="234" t="s">
        <v>554</v>
      </c>
      <c r="G134" s="235" t="s">
        <v>145</v>
      </c>
      <c r="H134" s="236">
        <v>36</v>
      </c>
      <c r="I134" s="237"/>
      <c r="J134" s="238">
        <f>ROUND(I134*H134,2)</f>
        <v>0</v>
      </c>
      <c r="K134" s="234" t="s">
        <v>146</v>
      </c>
      <c r="L134" s="41"/>
      <c r="M134" s="239" t="s">
        <v>1</v>
      </c>
      <c r="N134" s="240" t="s">
        <v>41</v>
      </c>
      <c r="O134" s="88"/>
      <c r="P134" s="241">
        <f>O134*H134</f>
        <v>0</v>
      </c>
      <c r="Q134" s="241">
        <v>9.0000000000000006E-05</v>
      </c>
      <c r="R134" s="241">
        <f>Q134*H134</f>
        <v>0.0032400000000000003</v>
      </c>
      <c r="S134" s="241">
        <v>0</v>
      </c>
      <c r="T134" s="24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3" t="s">
        <v>147</v>
      </c>
      <c r="AT134" s="243" t="s">
        <v>142</v>
      </c>
      <c r="AU134" s="243" t="s">
        <v>86</v>
      </c>
      <c r="AY134" s="14" t="s">
        <v>139</v>
      </c>
      <c r="BE134" s="244">
        <f>IF(N134="základní",J134,0)</f>
        <v>0</v>
      </c>
      <c r="BF134" s="244">
        <f>IF(N134="snížená",J134,0)</f>
        <v>0</v>
      </c>
      <c r="BG134" s="244">
        <f>IF(N134="zákl. přenesená",J134,0)</f>
        <v>0</v>
      </c>
      <c r="BH134" s="244">
        <f>IF(N134="sníž. přenesená",J134,0)</f>
        <v>0</v>
      </c>
      <c r="BI134" s="244">
        <f>IF(N134="nulová",J134,0)</f>
        <v>0</v>
      </c>
      <c r="BJ134" s="14" t="s">
        <v>84</v>
      </c>
      <c r="BK134" s="244">
        <f>ROUND(I134*H134,2)</f>
        <v>0</v>
      </c>
      <c r="BL134" s="14" t="s">
        <v>147</v>
      </c>
      <c r="BM134" s="243" t="s">
        <v>1737</v>
      </c>
    </row>
    <row r="135" s="2" customFormat="1" ht="24" customHeight="1">
      <c r="A135" s="35"/>
      <c r="B135" s="36"/>
      <c r="C135" s="232" t="s">
        <v>727</v>
      </c>
      <c r="D135" s="232" t="s">
        <v>142</v>
      </c>
      <c r="E135" s="233" t="s">
        <v>1361</v>
      </c>
      <c r="F135" s="234" t="s">
        <v>1362</v>
      </c>
      <c r="G135" s="235" t="s">
        <v>145</v>
      </c>
      <c r="H135" s="236">
        <v>109</v>
      </c>
      <c r="I135" s="237"/>
      <c r="J135" s="238">
        <f>ROUND(I135*H135,2)</f>
        <v>0</v>
      </c>
      <c r="K135" s="234" t="s">
        <v>146</v>
      </c>
      <c r="L135" s="41"/>
      <c r="M135" s="239" t="s">
        <v>1</v>
      </c>
      <c r="N135" s="240" t="s">
        <v>41</v>
      </c>
      <c r="O135" s="88"/>
      <c r="P135" s="241">
        <f>O135*H135</f>
        <v>0</v>
      </c>
      <c r="Q135" s="241">
        <v>0</v>
      </c>
      <c r="R135" s="241">
        <f>Q135*H135</f>
        <v>0</v>
      </c>
      <c r="S135" s="241">
        <v>0</v>
      </c>
      <c r="T135" s="24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3" t="s">
        <v>147</v>
      </c>
      <c r="AT135" s="243" t="s">
        <v>142</v>
      </c>
      <c r="AU135" s="243" t="s">
        <v>86</v>
      </c>
      <c r="AY135" s="14" t="s">
        <v>139</v>
      </c>
      <c r="BE135" s="244">
        <f>IF(N135="základní",J135,0)</f>
        <v>0</v>
      </c>
      <c r="BF135" s="244">
        <f>IF(N135="snížená",J135,0)</f>
        <v>0</v>
      </c>
      <c r="BG135" s="244">
        <f>IF(N135="zákl. přenesená",J135,0)</f>
        <v>0</v>
      </c>
      <c r="BH135" s="244">
        <f>IF(N135="sníž. přenesená",J135,0)</f>
        <v>0</v>
      </c>
      <c r="BI135" s="244">
        <f>IF(N135="nulová",J135,0)</f>
        <v>0</v>
      </c>
      <c r="BJ135" s="14" t="s">
        <v>84</v>
      </c>
      <c r="BK135" s="244">
        <f>ROUND(I135*H135,2)</f>
        <v>0</v>
      </c>
      <c r="BL135" s="14" t="s">
        <v>147</v>
      </c>
      <c r="BM135" s="243" t="s">
        <v>1738</v>
      </c>
    </row>
    <row r="136" s="2" customFormat="1" ht="24" customHeight="1">
      <c r="A136" s="35"/>
      <c r="B136" s="36"/>
      <c r="C136" s="232" t="s">
        <v>481</v>
      </c>
      <c r="D136" s="232" t="s">
        <v>142</v>
      </c>
      <c r="E136" s="233" t="s">
        <v>153</v>
      </c>
      <c r="F136" s="234" t="s">
        <v>562</v>
      </c>
      <c r="G136" s="235" t="s">
        <v>155</v>
      </c>
      <c r="H136" s="236">
        <v>0.016</v>
      </c>
      <c r="I136" s="237"/>
      <c r="J136" s="238">
        <f>ROUND(I136*H136,2)</f>
        <v>0</v>
      </c>
      <c r="K136" s="234" t="s">
        <v>146</v>
      </c>
      <c r="L136" s="41"/>
      <c r="M136" s="239" t="s">
        <v>1</v>
      </c>
      <c r="N136" s="240" t="s">
        <v>41</v>
      </c>
      <c r="O136" s="88"/>
      <c r="P136" s="241">
        <f>O136*H136</f>
        <v>0</v>
      </c>
      <c r="Q136" s="241">
        <v>0</v>
      </c>
      <c r="R136" s="241">
        <f>Q136*H136</f>
        <v>0</v>
      </c>
      <c r="S136" s="241">
        <v>0</v>
      </c>
      <c r="T136" s="24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3" t="s">
        <v>147</v>
      </c>
      <c r="AT136" s="243" t="s">
        <v>142</v>
      </c>
      <c r="AU136" s="243" t="s">
        <v>86</v>
      </c>
      <c r="AY136" s="14" t="s">
        <v>139</v>
      </c>
      <c r="BE136" s="244">
        <f>IF(N136="základní",J136,0)</f>
        <v>0</v>
      </c>
      <c r="BF136" s="244">
        <f>IF(N136="snížená",J136,0)</f>
        <v>0</v>
      </c>
      <c r="BG136" s="244">
        <f>IF(N136="zákl. přenesená",J136,0)</f>
        <v>0</v>
      </c>
      <c r="BH136" s="244">
        <f>IF(N136="sníž. přenesená",J136,0)</f>
        <v>0</v>
      </c>
      <c r="BI136" s="244">
        <f>IF(N136="nulová",J136,0)</f>
        <v>0</v>
      </c>
      <c r="BJ136" s="14" t="s">
        <v>84</v>
      </c>
      <c r="BK136" s="244">
        <f>ROUND(I136*H136,2)</f>
        <v>0</v>
      </c>
      <c r="BL136" s="14" t="s">
        <v>147</v>
      </c>
      <c r="BM136" s="243" t="s">
        <v>1739</v>
      </c>
    </row>
    <row r="137" s="12" customFormat="1" ht="22.8" customHeight="1">
      <c r="A137" s="12"/>
      <c r="B137" s="216"/>
      <c r="C137" s="217"/>
      <c r="D137" s="218" t="s">
        <v>75</v>
      </c>
      <c r="E137" s="230" t="s">
        <v>157</v>
      </c>
      <c r="F137" s="230" t="s">
        <v>158</v>
      </c>
      <c r="G137" s="217"/>
      <c r="H137" s="217"/>
      <c r="I137" s="220"/>
      <c r="J137" s="231">
        <f>BK137</f>
        <v>0</v>
      </c>
      <c r="K137" s="217"/>
      <c r="L137" s="222"/>
      <c r="M137" s="223"/>
      <c r="N137" s="224"/>
      <c r="O137" s="224"/>
      <c r="P137" s="225">
        <f>SUM(P138:P184)</f>
        <v>0</v>
      </c>
      <c r="Q137" s="224"/>
      <c r="R137" s="225">
        <f>SUM(R138:R184)</f>
        <v>0.87034099999999992</v>
      </c>
      <c r="S137" s="224"/>
      <c r="T137" s="226">
        <f>SUM(T138:T184)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7" t="s">
        <v>86</v>
      </c>
      <c r="AT137" s="228" t="s">
        <v>75</v>
      </c>
      <c r="AU137" s="228" t="s">
        <v>84</v>
      </c>
      <c r="AY137" s="227" t="s">
        <v>139</v>
      </c>
      <c r="BK137" s="229">
        <f>SUM(BK138:BK184)</f>
        <v>0</v>
      </c>
    </row>
    <row r="138" s="2" customFormat="1" ht="24" customHeight="1">
      <c r="A138" s="35"/>
      <c r="B138" s="36"/>
      <c r="C138" s="232" t="s">
        <v>251</v>
      </c>
      <c r="D138" s="232" t="s">
        <v>142</v>
      </c>
      <c r="E138" s="233" t="s">
        <v>578</v>
      </c>
      <c r="F138" s="234" t="s">
        <v>579</v>
      </c>
      <c r="G138" s="235" t="s">
        <v>145</v>
      </c>
      <c r="H138" s="236">
        <v>8</v>
      </c>
      <c r="I138" s="237"/>
      <c r="J138" s="238">
        <f>ROUND(I138*H138,2)</f>
        <v>0</v>
      </c>
      <c r="K138" s="234" t="s">
        <v>146</v>
      </c>
      <c r="L138" s="41"/>
      <c r="M138" s="239" t="s">
        <v>1</v>
      </c>
      <c r="N138" s="240" t="s">
        <v>41</v>
      </c>
      <c r="O138" s="88"/>
      <c r="P138" s="241">
        <f>O138*H138</f>
        <v>0</v>
      </c>
      <c r="Q138" s="241">
        <v>0.00096000000000000002</v>
      </c>
      <c r="R138" s="241">
        <f>Q138*H138</f>
        <v>0.0076800000000000002</v>
      </c>
      <c r="S138" s="241">
        <v>0</v>
      </c>
      <c r="T138" s="24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3" t="s">
        <v>147</v>
      </c>
      <c r="AT138" s="243" t="s">
        <v>142</v>
      </c>
      <c r="AU138" s="243" t="s">
        <v>86</v>
      </c>
      <c r="AY138" s="14" t="s">
        <v>139</v>
      </c>
      <c r="BE138" s="244">
        <f>IF(N138="základní",J138,0)</f>
        <v>0</v>
      </c>
      <c r="BF138" s="244">
        <f>IF(N138="snížená",J138,0)</f>
        <v>0</v>
      </c>
      <c r="BG138" s="244">
        <f>IF(N138="zákl. přenesená",J138,0)</f>
        <v>0</v>
      </c>
      <c r="BH138" s="244">
        <f>IF(N138="sníž. přenesená",J138,0)</f>
        <v>0</v>
      </c>
      <c r="BI138" s="244">
        <f>IF(N138="nulová",J138,0)</f>
        <v>0</v>
      </c>
      <c r="BJ138" s="14" t="s">
        <v>84</v>
      </c>
      <c r="BK138" s="244">
        <f>ROUND(I138*H138,2)</f>
        <v>0</v>
      </c>
      <c r="BL138" s="14" t="s">
        <v>147</v>
      </c>
      <c r="BM138" s="243" t="s">
        <v>1740</v>
      </c>
    </row>
    <row r="139" s="2" customFormat="1" ht="24" customHeight="1">
      <c r="A139" s="35"/>
      <c r="B139" s="36"/>
      <c r="C139" s="232" t="s">
        <v>263</v>
      </c>
      <c r="D139" s="232" t="s">
        <v>142</v>
      </c>
      <c r="E139" s="233" t="s">
        <v>581</v>
      </c>
      <c r="F139" s="234" t="s">
        <v>582</v>
      </c>
      <c r="G139" s="235" t="s">
        <v>145</v>
      </c>
      <c r="H139" s="236">
        <v>42</v>
      </c>
      <c r="I139" s="237"/>
      <c r="J139" s="238">
        <f>ROUND(I139*H139,2)</f>
        <v>0</v>
      </c>
      <c r="K139" s="234" t="s">
        <v>146</v>
      </c>
      <c r="L139" s="41"/>
      <c r="M139" s="239" t="s">
        <v>1</v>
      </c>
      <c r="N139" s="240" t="s">
        <v>41</v>
      </c>
      <c r="O139" s="88"/>
      <c r="P139" s="241">
        <f>O139*H139</f>
        <v>0</v>
      </c>
      <c r="Q139" s="241">
        <v>0.00125</v>
      </c>
      <c r="R139" s="241">
        <f>Q139*H139</f>
        <v>0.052499999999999998</v>
      </c>
      <c r="S139" s="241">
        <v>0</v>
      </c>
      <c r="T139" s="24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3" t="s">
        <v>147</v>
      </c>
      <c r="AT139" s="243" t="s">
        <v>142</v>
      </c>
      <c r="AU139" s="243" t="s">
        <v>86</v>
      </c>
      <c r="AY139" s="14" t="s">
        <v>139</v>
      </c>
      <c r="BE139" s="244">
        <f>IF(N139="základní",J139,0)</f>
        <v>0</v>
      </c>
      <c r="BF139" s="244">
        <f>IF(N139="snížená",J139,0)</f>
        <v>0</v>
      </c>
      <c r="BG139" s="244">
        <f>IF(N139="zákl. přenesená",J139,0)</f>
        <v>0</v>
      </c>
      <c r="BH139" s="244">
        <f>IF(N139="sníž. přenesená",J139,0)</f>
        <v>0</v>
      </c>
      <c r="BI139" s="244">
        <f>IF(N139="nulová",J139,0)</f>
        <v>0</v>
      </c>
      <c r="BJ139" s="14" t="s">
        <v>84</v>
      </c>
      <c r="BK139" s="244">
        <f>ROUND(I139*H139,2)</f>
        <v>0</v>
      </c>
      <c r="BL139" s="14" t="s">
        <v>147</v>
      </c>
      <c r="BM139" s="243" t="s">
        <v>1741</v>
      </c>
    </row>
    <row r="140" s="2" customFormat="1" ht="24" customHeight="1">
      <c r="A140" s="35"/>
      <c r="B140" s="36"/>
      <c r="C140" s="232" t="s">
        <v>273</v>
      </c>
      <c r="D140" s="232" t="s">
        <v>142</v>
      </c>
      <c r="E140" s="233" t="s">
        <v>1368</v>
      </c>
      <c r="F140" s="234" t="s">
        <v>1369</v>
      </c>
      <c r="G140" s="235" t="s">
        <v>145</v>
      </c>
      <c r="H140" s="236">
        <v>56</v>
      </c>
      <c r="I140" s="237"/>
      <c r="J140" s="238">
        <f>ROUND(I140*H140,2)</f>
        <v>0</v>
      </c>
      <c r="K140" s="234" t="s">
        <v>146</v>
      </c>
      <c r="L140" s="41"/>
      <c r="M140" s="239" t="s">
        <v>1</v>
      </c>
      <c r="N140" s="240" t="s">
        <v>41</v>
      </c>
      <c r="O140" s="88"/>
      <c r="P140" s="241">
        <f>O140*H140</f>
        <v>0</v>
      </c>
      <c r="Q140" s="241">
        <v>0.0025600000000000002</v>
      </c>
      <c r="R140" s="241">
        <f>Q140*H140</f>
        <v>0.14336000000000002</v>
      </c>
      <c r="S140" s="241">
        <v>0</v>
      </c>
      <c r="T140" s="24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3" t="s">
        <v>147</v>
      </c>
      <c r="AT140" s="243" t="s">
        <v>142</v>
      </c>
      <c r="AU140" s="243" t="s">
        <v>86</v>
      </c>
      <c r="AY140" s="14" t="s">
        <v>139</v>
      </c>
      <c r="BE140" s="244">
        <f>IF(N140="základní",J140,0)</f>
        <v>0</v>
      </c>
      <c r="BF140" s="244">
        <f>IF(N140="snížená",J140,0)</f>
        <v>0</v>
      </c>
      <c r="BG140" s="244">
        <f>IF(N140="zákl. přenesená",J140,0)</f>
        <v>0</v>
      </c>
      <c r="BH140" s="244">
        <f>IF(N140="sníž. přenesená",J140,0)</f>
        <v>0</v>
      </c>
      <c r="BI140" s="244">
        <f>IF(N140="nulová",J140,0)</f>
        <v>0</v>
      </c>
      <c r="BJ140" s="14" t="s">
        <v>84</v>
      </c>
      <c r="BK140" s="244">
        <f>ROUND(I140*H140,2)</f>
        <v>0</v>
      </c>
      <c r="BL140" s="14" t="s">
        <v>147</v>
      </c>
      <c r="BM140" s="243" t="s">
        <v>1742</v>
      </c>
    </row>
    <row r="141" s="2" customFormat="1" ht="24" customHeight="1">
      <c r="A141" s="35"/>
      <c r="B141" s="36"/>
      <c r="C141" s="232" t="s">
        <v>281</v>
      </c>
      <c r="D141" s="232" t="s">
        <v>142</v>
      </c>
      <c r="E141" s="233" t="s">
        <v>1371</v>
      </c>
      <c r="F141" s="234" t="s">
        <v>1372</v>
      </c>
      <c r="G141" s="235" t="s">
        <v>145</v>
      </c>
      <c r="H141" s="236">
        <v>12</v>
      </c>
      <c r="I141" s="237"/>
      <c r="J141" s="238">
        <f>ROUND(I141*H141,2)</f>
        <v>0</v>
      </c>
      <c r="K141" s="234" t="s">
        <v>146</v>
      </c>
      <c r="L141" s="41"/>
      <c r="M141" s="239" t="s">
        <v>1</v>
      </c>
      <c r="N141" s="240" t="s">
        <v>41</v>
      </c>
      <c r="O141" s="88"/>
      <c r="P141" s="241">
        <f>O141*H141</f>
        <v>0</v>
      </c>
      <c r="Q141" s="241">
        <v>0.0061000000000000004</v>
      </c>
      <c r="R141" s="241">
        <f>Q141*H141</f>
        <v>0.073200000000000001</v>
      </c>
      <c r="S141" s="241">
        <v>0</v>
      </c>
      <c r="T141" s="24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3" t="s">
        <v>147</v>
      </c>
      <c r="AT141" s="243" t="s">
        <v>142</v>
      </c>
      <c r="AU141" s="243" t="s">
        <v>86</v>
      </c>
      <c r="AY141" s="14" t="s">
        <v>139</v>
      </c>
      <c r="BE141" s="244">
        <f>IF(N141="základní",J141,0)</f>
        <v>0</v>
      </c>
      <c r="BF141" s="244">
        <f>IF(N141="snížená",J141,0)</f>
        <v>0</v>
      </c>
      <c r="BG141" s="244">
        <f>IF(N141="zákl. přenesená",J141,0)</f>
        <v>0</v>
      </c>
      <c r="BH141" s="244">
        <f>IF(N141="sníž. přenesená",J141,0)</f>
        <v>0</v>
      </c>
      <c r="BI141" s="244">
        <f>IF(N141="nulová",J141,0)</f>
        <v>0</v>
      </c>
      <c r="BJ141" s="14" t="s">
        <v>84</v>
      </c>
      <c r="BK141" s="244">
        <f>ROUND(I141*H141,2)</f>
        <v>0</v>
      </c>
      <c r="BL141" s="14" t="s">
        <v>147</v>
      </c>
      <c r="BM141" s="243" t="s">
        <v>1743</v>
      </c>
    </row>
    <row r="142" s="2" customFormat="1" ht="24" customHeight="1">
      <c r="A142" s="35"/>
      <c r="B142" s="36"/>
      <c r="C142" s="232" t="s">
        <v>641</v>
      </c>
      <c r="D142" s="232" t="s">
        <v>142</v>
      </c>
      <c r="E142" s="233" t="s">
        <v>1744</v>
      </c>
      <c r="F142" s="234" t="s">
        <v>1745</v>
      </c>
      <c r="G142" s="235" t="s">
        <v>145</v>
      </c>
      <c r="H142" s="236">
        <v>27</v>
      </c>
      <c r="I142" s="237"/>
      <c r="J142" s="238">
        <f>ROUND(I142*H142,2)</f>
        <v>0</v>
      </c>
      <c r="K142" s="234" t="s">
        <v>146</v>
      </c>
      <c r="L142" s="41"/>
      <c r="M142" s="239" t="s">
        <v>1</v>
      </c>
      <c r="N142" s="240" t="s">
        <v>41</v>
      </c>
      <c r="O142" s="88"/>
      <c r="P142" s="241">
        <f>O142*H142</f>
        <v>0</v>
      </c>
      <c r="Q142" s="241">
        <v>0.014840000000000001</v>
      </c>
      <c r="R142" s="241">
        <f>Q142*H142</f>
        <v>0.40068000000000004</v>
      </c>
      <c r="S142" s="241">
        <v>0</v>
      </c>
      <c r="T142" s="24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3" t="s">
        <v>147</v>
      </c>
      <c r="AT142" s="243" t="s">
        <v>142</v>
      </c>
      <c r="AU142" s="243" t="s">
        <v>86</v>
      </c>
      <c r="AY142" s="14" t="s">
        <v>139</v>
      </c>
      <c r="BE142" s="244">
        <f>IF(N142="základní",J142,0)</f>
        <v>0</v>
      </c>
      <c r="BF142" s="244">
        <f>IF(N142="snížená",J142,0)</f>
        <v>0</v>
      </c>
      <c r="BG142" s="244">
        <f>IF(N142="zákl. přenesená",J142,0)</f>
        <v>0</v>
      </c>
      <c r="BH142" s="244">
        <f>IF(N142="sníž. přenesená",J142,0)</f>
        <v>0</v>
      </c>
      <c r="BI142" s="244">
        <f>IF(N142="nulová",J142,0)</f>
        <v>0</v>
      </c>
      <c r="BJ142" s="14" t="s">
        <v>84</v>
      </c>
      <c r="BK142" s="244">
        <f>ROUND(I142*H142,2)</f>
        <v>0</v>
      </c>
      <c r="BL142" s="14" t="s">
        <v>147</v>
      </c>
      <c r="BM142" s="243" t="s">
        <v>1746</v>
      </c>
    </row>
    <row r="143" s="2" customFormat="1" ht="16.5" customHeight="1">
      <c r="A143" s="35"/>
      <c r="B143" s="36"/>
      <c r="C143" s="257" t="s">
        <v>700</v>
      </c>
      <c r="D143" s="257" t="s">
        <v>512</v>
      </c>
      <c r="E143" s="258" t="s">
        <v>953</v>
      </c>
      <c r="F143" s="259" t="s">
        <v>1747</v>
      </c>
      <c r="G143" s="260" t="s">
        <v>955</v>
      </c>
      <c r="H143" s="261">
        <v>10</v>
      </c>
      <c r="I143" s="262"/>
      <c r="J143" s="263">
        <f>ROUND(I143*H143,2)</f>
        <v>0</v>
      </c>
      <c r="K143" s="259" t="s">
        <v>1</v>
      </c>
      <c r="L143" s="264"/>
      <c r="M143" s="265" t="s">
        <v>1</v>
      </c>
      <c r="N143" s="266" t="s">
        <v>41</v>
      </c>
      <c r="O143" s="88"/>
      <c r="P143" s="241">
        <f>O143*H143</f>
        <v>0</v>
      </c>
      <c r="Q143" s="241">
        <v>0.0022000000000000001</v>
      </c>
      <c r="R143" s="241">
        <f>Q143*H143</f>
        <v>0.022000000000000002</v>
      </c>
      <c r="S143" s="241">
        <v>0</v>
      </c>
      <c r="T143" s="24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3" t="s">
        <v>281</v>
      </c>
      <c r="AT143" s="243" t="s">
        <v>512</v>
      </c>
      <c r="AU143" s="243" t="s">
        <v>86</v>
      </c>
      <c r="AY143" s="14" t="s">
        <v>139</v>
      </c>
      <c r="BE143" s="244">
        <f>IF(N143="základní",J143,0)</f>
        <v>0</v>
      </c>
      <c r="BF143" s="244">
        <f>IF(N143="snížená",J143,0)</f>
        <v>0</v>
      </c>
      <c r="BG143" s="244">
        <f>IF(N143="zákl. přenesená",J143,0)</f>
        <v>0</v>
      </c>
      <c r="BH143" s="244">
        <f>IF(N143="sníž. přenesená",J143,0)</f>
        <v>0</v>
      </c>
      <c r="BI143" s="244">
        <f>IF(N143="nulová",J143,0)</f>
        <v>0</v>
      </c>
      <c r="BJ143" s="14" t="s">
        <v>84</v>
      </c>
      <c r="BK143" s="244">
        <f>ROUND(I143*H143,2)</f>
        <v>0</v>
      </c>
      <c r="BL143" s="14" t="s">
        <v>147</v>
      </c>
      <c r="BM143" s="243" t="s">
        <v>1748</v>
      </c>
    </row>
    <row r="144" s="2" customFormat="1" ht="16.5" customHeight="1">
      <c r="A144" s="35"/>
      <c r="B144" s="36"/>
      <c r="C144" s="257" t="s">
        <v>708</v>
      </c>
      <c r="D144" s="257" t="s">
        <v>512</v>
      </c>
      <c r="E144" s="258" t="s">
        <v>958</v>
      </c>
      <c r="F144" s="259" t="s">
        <v>1749</v>
      </c>
      <c r="G144" s="260" t="s">
        <v>166</v>
      </c>
      <c r="H144" s="261">
        <v>4</v>
      </c>
      <c r="I144" s="262"/>
      <c r="J144" s="263">
        <f>ROUND(I144*H144,2)</f>
        <v>0</v>
      </c>
      <c r="K144" s="259" t="s">
        <v>1</v>
      </c>
      <c r="L144" s="264"/>
      <c r="M144" s="265" t="s">
        <v>1</v>
      </c>
      <c r="N144" s="266" t="s">
        <v>41</v>
      </c>
      <c r="O144" s="88"/>
      <c r="P144" s="241">
        <f>O144*H144</f>
        <v>0</v>
      </c>
      <c r="Q144" s="241">
        <v>0.00020000000000000001</v>
      </c>
      <c r="R144" s="241">
        <f>Q144*H144</f>
        <v>0.00080000000000000004</v>
      </c>
      <c r="S144" s="241">
        <v>0</v>
      </c>
      <c r="T144" s="24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3" t="s">
        <v>281</v>
      </c>
      <c r="AT144" s="243" t="s">
        <v>512</v>
      </c>
      <c r="AU144" s="243" t="s">
        <v>86</v>
      </c>
      <c r="AY144" s="14" t="s">
        <v>139</v>
      </c>
      <c r="BE144" s="244">
        <f>IF(N144="základní",J144,0)</f>
        <v>0</v>
      </c>
      <c r="BF144" s="244">
        <f>IF(N144="snížená",J144,0)</f>
        <v>0</v>
      </c>
      <c r="BG144" s="244">
        <f>IF(N144="zákl. přenesená",J144,0)</f>
        <v>0</v>
      </c>
      <c r="BH144" s="244">
        <f>IF(N144="sníž. přenesená",J144,0)</f>
        <v>0</v>
      </c>
      <c r="BI144" s="244">
        <f>IF(N144="nulová",J144,0)</f>
        <v>0</v>
      </c>
      <c r="BJ144" s="14" t="s">
        <v>84</v>
      </c>
      <c r="BK144" s="244">
        <f>ROUND(I144*H144,2)</f>
        <v>0</v>
      </c>
      <c r="BL144" s="14" t="s">
        <v>147</v>
      </c>
      <c r="BM144" s="243" t="s">
        <v>1750</v>
      </c>
    </row>
    <row r="145" s="2" customFormat="1" ht="24" customHeight="1">
      <c r="A145" s="35"/>
      <c r="B145" s="36"/>
      <c r="C145" s="257" t="s">
        <v>713</v>
      </c>
      <c r="D145" s="257" t="s">
        <v>512</v>
      </c>
      <c r="E145" s="258" t="s">
        <v>966</v>
      </c>
      <c r="F145" s="259" t="s">
        <v>1751</v>
      </c>
      <c r="G145" s="260" t="s">
        <v>166</v>
      </c>
      <c r="H145" s="261">
        <v>2</v>
      </c>
      <c r="I145" s="262"/>
      <c r="J145" s="263">
        <f>ROUND(I145*H145,2)</f>
        <v>0</v>
      </c>
      <c r="K145" s="259" t="s">
        <v>1</v>
      </c>
      <c r="L145" s="264"/>
      <c r="M145" s="265" t="s">
        <v>1</v>
      </c>
      <c r="N145" s="266" t="s">
        <v>41</v>
      </c>
      <c r="O145" s="88"/>
      <c r="P145" s="241">
        <f>O145*H145</f>
        <v>0</v>
      </c>
      <c r="Q145" s="241">
        <v>0.00020000000000000001</v>
      </c>
      <c r="R145" s="241">
        <f>Q145*H145</f>
        <v>0.00040000000000000002</v>
      </c>
      <c r="S145" s="241">
        <v>0</v>
      </c>
      <c r="T145" s="24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3" t="s">
        <v>281</v>
      </c>
      <c r="AT145" s="243" t="s">
        <v>512</v>
      </c>
      <c r="AU145" s="243" t="s">
        <v>86</v>
      </c>
      <c r="AY145" s="14" t="s">
        <v>139</v>
      </c>
      <c r="BE145" s="244">
        <f>IF(N145="základní",J145,0)</f>
        <v>0</v>
      </c>
      <c r="BF145" s="244">
        <f>IF(N145="snížená",J145,0)</f>
        <v>0</v>
      </c>
      <c r="BG145" s="244">
        <f>IF(N145="zákl. přenesená",J145,0)</f>
        <v>0</v>
      </c>
      <c r="BH145" s="244">
        <f>IF(N145="sníž. přenesená",J145,0)</f>
        <v>0</v>
      </c>
      <c r="BI145" s="244">
        <f>IF(N145="nulová",J145,0)</f>
        <v>0</v>
      </c>
      <c r="BJ145" s="14" t="s">
        <v>84</v>
      </c>
      <c r="BK145" s="244">
        <f>ROUND(I145*H145,2)</f>
        <v>0</v>
      </c>
      <c r="BL145" s="14" t="s">
        <v>147</v>
      </c>
      <c r="BM145" s="243" t="s">
        <v>1752</v>
      </c>
    </row>
    <row r="146" s="2" customFormat="1" ht="24" customHeight="1">
      <c r="A146" s="35"/>
      <c r="B146" s="36"/>
      <c r="C146" s="257" t="s">
        <v>1582</v>
      </c>
      <c r="D146" s="257" t="s">
        <v>512</v>
      </c>
      <c r="E146" s="258" t="s">
        <v>970</v>
      </c>
      <c r="F146" s="259" t="s">
        <v>1753</v>
      </c>
      <c r="G146" s="260" t="s">
        <v>166</v>
      </c>
      <c r="H146" s="261">
        <v>1</v>
      </c>
      <c r="I146" s="262"/>
      <c r="J146" s="263">
        <f>ROUND(I146*H146,2)</f>
        <v>0</v>
      </c>
      <c r="K146" s="259" t="s">
        <v>1</v>
      </c>
      <c r="L146" s="264"/>
      <c r="M146" s="265" t="s">
        <v>1</v>
      </c>
      <c r="N146" s="266" t="s">
        <v>41</v>
      </c>
      <c r="O146" s="88"/>
      <c r="P146" s="241">
        <f>O146*H146</f>
        <v>0</v>
      </c>
      <c r="Q146" s="241">
        <v>0.00020000000000000001</v>
      </c>
      <c r="R146" s="241">
        <f>Q146*H146</f>
        <v>0.00020000000000000001</v>
      </c>
      <c r="S146" s="241">
        <v>0</v>
      </c>
      <c r="T146" s="24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3" t="s">
        <v>281</v>
      </c>
      <c r="AT146" s="243" t="s">
        <v>512</v>
      </c>
      <c r="AU146" s="243" t="s">
        <v>86</v>
      </c>
      <c r="AY146" s="14" t="s">
        <v>139</v>
      </c>
      <c r="BE146" s="244">
        <f>IF(N146="základní",J146,0)</f>
        <v>0</v>
      </c>
      <c r="BF146" s="244">
        <f>IF(N146="snížená",J146,0)</f>
        <v>0</v>
      </c>
      <c r="BG146" s="244">
        <f>IF(N146="zákl. přenesená",J146,0)</f>
        <v>0</v>
      </c>
      <c r="BH146" s="244">
        <f>IF(N146="sníž. přenesená",J146,0)</f>
        <v>0</v>
      </c>
      <c r="BI146" s="244">
        <f>IF(N146="nulová",J146,0)</f>
        <v>0</v>
      </c>
      <c r="BJ146" s="14" t="s">
        <v>84</v>
      </c>
      <c r="BK146" s="244">
        <f>ROUND(I146*H146,2)</f>
        <v>0</v>
      </c>
      <c r="BL146" s="14" t="s">
        <v>147</v>
      </c>
      <c r="BM146" s="243" t="s">
        <v>1754</v>
      </c>
    </row>
    <row r="147" s="2" customFormat="1">
      <c r="A147" s="35"/>
      <c r="B147" s="36"/>
      <c r="C147" s="37"/>
      <c r="D147" s="245" t="s">
        <v>331</v>
      </c>
      <c r="E147" s="37"/>
      <c r="F147" s="246" t="s">
        <v>973</v>
      </c>
      <c r="G147" s="37"/>
      <c r="H147" s="37"/>
      <c r="I147" s="141"/>
      <c r="J147" s="37"/>
      <c r="K147" s="37"/>
      <c r="L147" s="41"/>
      <c r="M147" s="251"/>
      <c r="N147" s="252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331</v>
      </c>
      <c r="AU147" s="14" t="s">
        <v>86</v>
      </c>
    </row>
    <row r="148" s="2" customFormat="1" ht="16.5" customHeight="1">
      <c r="A148" s="35"/>
      <c r="B148" s="36"/>
      <c r="C148" s="257" t="s">
        <v>782</v>
      </c>
      <c r="D148" s="257" t="s">
        <v>512</v>
      </c>
      <c r="E148" s="258" t="s">
        <v>962</v>
      </c>
      <c r="F148" s="259" t="s">
        <v>1755</v>
      </c>
      <c r="G148" s="260" t="s">
        <v>166</v>
      </c>
      <c r="H148" s="261">
        <v>1</v>
      </c>
      <c r="I148" s="262"/>
      <c r="J148" s="263">
        <f>ROUND(I148*H148,2)</f>
        <v>0</v>
      </c>
      <c r="K148" s="259" t="s">
        <v>1</v>
      </c>
      <c r="L148" s="264"/>
      <c r="M148" s="265" t="s">
        <v>1</v>
      </c>
      <c r="N148" s="266" t="s">
        <v>41</v>
      </c>
      <c r="O148" s="88"/>
      <c r="P148" s="241">
        <f>O148*H148</f>
        <v>0</v>
      </c>
      <c r="Q148" s="241">
        <v>0.00020000000000000001</v>
      </c>
      <c r="R148" s="241">
        <f>Q148*H148</f>
        <v>0.00020000000000000001</v>
      </c>
      <c r="S148" s="241">
        <v>0</v>
      </c>
      <c r="T148" s="24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3" t="s">
        <v>281</v>
      </c>
      <c r="AT148" s="243" t="s">
        <v>512</v>
      </c>
      <c r="AU148" s="243" t="s">
        <v>86</v>
      </c>
      <c r="AY148" s="14" t="s">
        <v>139</v>
      </c>
      <c r="BE148" s="244">
        <f>IF(N148="základní",J148,0)</f>
        <v>0</v>
      </c>
      <c r="BF148" s="244">
        <f>IF(N148="snížená",J148,0)</f>
        <v>0</v>
      </c>
      <c r="BG148" s="244">
        <f>IF(N148="zákl. přenesená",J148,0)</f>
        <v>0</v>
      </c>
      <c r="BH148" s="244">
        <f>IF(N148="sníž. přenesená",J148,0)</f>
        <v>0</v>
      </c>
      <c r="BI148" s="244">
        <f>IF(N148="nulová",J148,0)</f>
        <v>0</v>
      </c>
      <c r="BJ148" s="14" t="s">
        <v>84</v>
      </c>
      <c r="BK148" s="244">
        <f>ROUND(I148*H148,2)</f>
        <v>0</v>
      </c>
      <c r="BL148" s="14" t="s">
        <v>147</v>
      </c>
      <c r="BM148" s="243" t="s">
        <v>1756</v>
      </c>
    </row>
    <row r="149" s="2" customFormat="1" ht="16.5" customHeight="1">
      <c r="A149" s="35"/>
      <c r="B149" s="36"/>
      <c r="C149" s="257" t="s">
        <v>766</v>
      </c>
      <c r="D149" s="257" t="s">
        <v>512</v>
      </c>
      <c r="E149" s="258" t="s">
        <v>975</v>
      </c>
      <c r="F149" s="259" t="s">
        <v>1757</v>
      </c>
      <c r="G149" s="260" t="s">
        <v>166</v>
      </c>
      <c r="H149" s="261">
        <v>2</v>
      </c>
      <c r="I149" s="262"/>
      <c r="J149" s="263">
        <f>ROUND(I149*H149,2)</f>
        <v>0</v>
      </c>
      <c r="K149" s="259" t="s">
        <v>1</v>
      </c>
      <c r="L149" s="264"/>
      <c r="M149" s="265" t="s">
        <v>1</v>
      </c>
      <c r="N149" s="266" t="s">
        <v>41</v>
      </c>
      <c r="O149" s="88"/>
      <c r="P149" s="241">
        <f>O149*H149</f>
        <v>0</v>
      </c>
      <c r="Q149" s="241">
        <v>0.00020000000000000001</v>
      </c>
      <c r="R149" s="241">
        <f>Q149*H149</f>
        <v>0.00040000000000000002</v>
      </c>
      <c r="S149" s="241">
        <v>0</v>
      </c>
      <c r="T149" s="24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3" t="s">
        <v>281</v>
      </c>
      <c r="AT149" s="243" t="s">
        <v>512</v>
      </c>
      <c r="AU149" s="243" t="s">
        <v>86</v>
      </c>
      <c r="AY149" s="14" t="s">
        <v>139</v>
      </c>
      <c r="BE149" s="244">
        <f>IF(N149="základní",J149,0)</f>
        <v>0</v>
      </c>
      <c r="BF149" s="244">
        <f>IF(N149="snížená",J149,0)</f>
        <v>0</v>
      </c>
      <c r="BG149" s="244">
        <f>IF(N149="zákl. přenesená",J149,0)</f>
        <v>0</v>
      </c>
      <c r="BH149" s="244">
        <f>IF(N149="sníž. přenesená",J149,0)</f>
        <v>0</v>
      </c>
      <c r="BI149" s="244">
        <f>IF(N149="nulová",J149,0)</f>
        <v>0</v>
      </c>
      <c r="BJ149" s="14" t="s">
        <v>84</v>
      </c>
      <c r="BK149" s="244">
        <f>ROUND(I149*H149,2)</f>
        <v>0</v>
      </c>
      <c r="BL149" s="14" t="s">
        <v>147</v>
      </c>
      <c r="BM149" s="243" t="s">
        <v>1758</v>
      </c>
    </row>
    <row r="150" s="2" customFormat="1" ht="16.5" customHeight="1">
      <c r="A150" s="35"/>
      <c r="B150" s="36"/>
      <c r="C150" s="232" t="s">
        <v>731</v>
      </c>
      <c r="D150" s="232" t="s">
        <v>142</v>
      </c>
      <c r="E150" s="233" t="s">
        <v>1759</v>
      </c>
      <c r="F150" s="234" t="s">
        <v>980</v>
      </c>
      <c r="G150" s="235" t="s">
        <v>145</v>
      </c>
      <c r="H150" s="236">
        <v>10</v>
      </c>
      <c r="I150" s="237"/>
      <c r="J150" s="238">
        <f>ROUND(I150*H150,2)</f>
        <v>0</v>
      </c>
      <c r="K150" s="234" t="s">
        <v>1</v>
      </c>
      <c r="L150" s="41"/>
      <c r="M150" s="239" t="s">
        <v>1</v>
      </c>
      <c r="N150" s="240" t="s">
        <v>41</v>
      </c>
      <c r="O150" s="88"/>
      <c r="P150" s="241">
        <f>O150*H150</f>
        <v>0</v>
      </c>
      <c r="Q150" s="241">
        <v>0.00021000000000000001</v>
      </c>
      <c r="R150" s="241">
        <f>Q150*H150</f>
        <v>0.0021000000000000003</v>
      </c>
      <c r="S150" s="241">
        <v>0</v>
      </c>
      <c r="T150" s="24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3" t="s">
        <v>147</v>
      </c>
      <c r="AT150" s="243" t="s">
        <v>142</v>
      </c>
      <c r="AU150" s="243" t="s">
        <v>86</v>
      </c>
      <c r="AY150" s="14" t="s">
        <v>139</v>
      </c>
      <c r="BE150" s="244">
        <f>IF(N150="základní",J150,0)</f>
        <v>0</v>
      </c>
      <c r="BF150" s="244">
        <f>IF(N150="snížená",J150,0)</f>
        <v>0</v>
      </c>
      <c r="BG150" s="244">
        <f>IF(N150="zákl. přenesená",J150,0)</f>
        <v>0</v>
      </c>
      <c r="BH150" s="244">
        <f>IF(N150="sníž. přenesená",J150,0)</f>
        <v>0</v>
      </c>
      <c r="BI150" s="244">
        <f>IF(N150="nulová",J150,0)</f>
        <v>0</v>
      </c>
      <c r="BJ150" s="14" t="s">
        <v>84</v>
      </c>
      <c r="BK150" s="244">
        <f>ROUND(I150*H150,2)</f>
        <v>0</v>
      </c>
      <c r="BL150" s="14" t="s">
        <v>147</v>
      </c>
      <c r="BM150" s="243" t="s">
        <v>1760</v>
      </c>
    </row>
    <row r="151" s="2" customFormat="1" ht="16.5" customHeight="1">
      <c r="A151" s="35"/>
      <c r="B151" s="36"/>
      <c r="C151" s="232" t="s">
        <v>679</v>
      </c>
      <c r="D151" s="232" t="s">
        <v>142</v>
      </c>
      <c r="E151" s="233" t="s">
        <v>585</v>
      </c>
      <c r="F151" s="234" t="s">
        <v>586</v>
      </c>
      <c r="G151" s="235" t="s">
        <v>145</v>
      </c>
      <c r="H151" s="236">
        <v>8</v>
      </c>
      <c r="I151" s="237"/>
      <c r="J151" s="238">
        <f>ROUND(I151*H151,2)</f>
        <v>0</v>
      </c>
      <c r="K151" s="234" t="s">
        <v>146</v>
      </c>
      <c r="L151" s="41"/>
      <c r="M151" s="239" t="s">
        <v>1</v>
      </c>
      <c r="N151" s="240" t="s">
        <v>41</v>
      </c>
      <c r="O151" s="88"/>
      <c r="P151" s="241">
        <f>O151*H151</f>
        <v>0</v>
      </c>
      <c r="Q151" s="241">
        <v>0.00021000000000000001</v>
      </c>
      <c r="R151" s="241">
        <f>Q151*H151</f>
        <v>0.0016800000000000001</v>
      </c>
      <c r="S151" s="241">
        <v>0</v>
      </c>
      <c r="T151" s="24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3" t="s">
        <v>147</v>
      </c>
      <c r="AT151" s="243" t="s">
        <v>142</v>
      </c>
      <c r="AU151" s="243" t="s">
        <v>86</v>
      </c>
      <c r="AY151" s="14" t="s">
        <v>139</v>
      </c>
      <c r="BE151" s="244">
        <f>IF(N151="základní",J151,0)</f>
        <v>0</v>
      </c>
      <c r="BF151" s="244">
        <f>IF(N151="snížená",J151,0)</f>
        <v>0</v>
      </c>
      <c r="BG151" s="244">
        <f>IF(N151="zákl. přenesená",J151,0)</f>
        <v>0</v>
      </c>
      <c r="BH151" s="244">
        <f>IF(N151="sníž. přenesená",J151,0)</f>
        <v>0</v>
      </c>
      <c r="BI151" s="244">
        <f>IF(N151="nulová",J151,0)</f>
        <v>0</v>
      </c>
      <c r="BJ151" s="14" t="s">
        <v>84</v>
      </c>
      <c r="BK151" s="244">
        <f>ROUND(I151*H151,2)</f>
        <v>0</v>
      </c>
      <c r="BL151" s="14" t="s">
        <v>147</v>
      </c>
      <c r="BM151" s="243" t="s">
        <v>1761</v>
      </c>
    </row>
    <row r="152" s="2" customFormat="1" ht="16.5" customHeight="1">
      <c r="A152" s="35"/>
      <c r="B152" s="36"/>
      <c r="C152" s="232" t="s">
        <v>683</v>
      </c>
      <c r="D152" s="232" t="s">
        <v>142</v>
      </c>
      <c r="E152" s="233" t="s">
        <v>589</v>
      </c>
      <c r="F152" s="234" t="s">
        <v>590</v>
      </c>
      <c r="G152" s="235" t="s">
        <v>145</v>
      </c>
      <c r="H152" s="236">
        <v>42</v>
      </c>
      <c r="I152" s="237"/>
      <c r="J152" s="238">
        <f>ROUND(I152*H152,2)</f>
        <v>0</v>
      </c>
      <c r="K152" s="234" t="s">
        <v>146</v>
      </c>
      <c r="L152" s="41"/>
      <c r="M152" s="239" t="s">
        <v>1</v>
      </c>
      <c r="N152" s="240" t="s">
        <v>41</v>
      </c>
      <c r="O152" s="88"/>
      <c r="P152" s="241">
        <f>O152*H152</f>
        <v>0</v>
      </c>
      <c r="Q152" s="241">
        <v>0.00025999999999999998</v>
      </c>
      <c r="R152" s="241">
        <f>Q152*H152</f>
        <v>0.010919999999999999</v>
      </c>
      <c r="S152" s="241">
        <v>0</v>
      </c>
      <c r="T152" s="24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3" t="s">
        <v>147</v>
      </c>
      <c r="AT152" s="243" t="s">
        <v>142</v>
      </c>
      <c r="AU152" s="243" t="s">
        <v>86</v>
      </c>
      <c r="AY152" s="14" t="s">
        <v>139</v>
      </c>
      <c r="BE152" s="244">
        <f>IF(N152="základní",J152,0)</f>
        <v>0</v>
      </c>
      <c r="BF152" s="244">
        <f>IF(N152="snížená",J152,0)</f>
        <v>0</v>
      </c>
      <c r="BG152" s="244">
        <f>IF(N152="zákl. přenesená",J152,0)</f>
        <v>0</v>
      </c>
      <c r="BH152" s="244">
        <f>IF(N152="sníž. přenesená",J152,0)</f>
        <v>0</v>
      </c>
      <c r="BI152" s="244">
        <f>IF(N152="nulová",J152,0)</f>
        <v>0</v>
      </c>
      <c r="BJ152" s="14" t="s">
        <v>84</v>
      </c>
      <c r="BK152" s="244">
        <f>ROUND(I152*H152,2)</f>
        <v>0</v>
      </c>
      <c r="BL152" s="14" t="s">
        <v>147</v>
      </c>
      <c r="BM152" s="243" t="s">
        <v>1762</v>
      </c>
    </row>
    <row r="153" s="2" customFormat="1" ht="16.5" customHeight="1">
      <c r="A153" s="35"/>
      <c r="B153" s="36"/>
      <c r="C153" s="232" t="s">
        <v>688</v>
      </c>
      <c r="D153" s="232" t="s">
        <v>142</v>
      </c>
      <c r="E153" s="233" t="s">
        <v>1376</v>
      </c>
      <c r="F153" s="234" t="s">
        <v>1377</v>
      </c>
      <c r="G153" s="235" t="s">
        <v>145</v>
      </c>
      <c r="H153" s="236">
        <v>56</v>
      </c>
      <c r="I153" s="237"/>
      <c r="J153" s="238">
        <f>ROUND(I153*H153,2)</f>
        <v>0</v>
      </c>
      <c r="K153" s="234" t="s">
        <v>146</v>
      </c>
      <c r="L153" s="41"/>
      <c r="M153" s="239" t="s">
        <v>1</v>
      </c>
      <c r="N153" s="240" t="s">
        <v>41</v>
      </c>
      <c r="O153" s="88"/>
      <c r="P153" s="241">
        <f>O153*H153</f>
        <v>0</v>
      </c>
      <c r="Q153" s="241">
        <v>0.00029</v>
      </c>
      <c r="R153" s="241">
        <f>Q153*H153</f>
        <v>0.016240000000000001</v>
      </c>
      <c r="S153" s="241">
        <v>0</v>
      </c>
      <c r="T153" s="24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3" t="s">
        <v>147</v>
      </c>
      <c r="AT153" s="243" t="s">
        <v>142</v>
      </c>
      <c r="AU153" s="243" t="s">
        <v>86</v>
      </c>
      <c r="AY153" s="14" t="s">
        <v>139</v>
      </c>
      <c r="BE153" s="244">
        <f>IF(N153="základní",J153,0)</f>
        <v>0</v>
      </c>
      <c r="BF153" s="244">
        <f>IF(N153="snížená",J153,0)</f>
        <v>0</v>
      </c>
      <c r="BG153" s="244">
        <f>IF(N153="zákl. přenesená",J153,0)</f>
        <v>0</v>
      </c>
      <c r="BH153" s="244">
        <f>IF(N153="sníž. přenesená",J153,0)</f>
        <v>0</v>
      </c>
      <c r="BI153" s="244">
        <f>IF(N153="nulová",J153,0)</f>
        <v>0</v>
      </c>
      <c r="BJ153" s="14" t="s">
        <v>84</v>
      </c>
      <c r="BK153" s="244">
        <f>ROUND(I153*H153,2)</f>
        <v>0</v>
      </c>
      <c r="BL153" s="14" t="s">
        <v>147</v>
      </c>
      <c r="BM153" s="243" t="s">
        <v>1763</v>
      </c>
    </row>
    <row r="154" s="2" customFormat="1" ht="16.5" customHeight="1">
      <c r="A154" s="35"/>
      <c r="B154" s="36"/>
      <c r="C154" s="232" t="s">
        <v>1575</v>
      </c>
      <c r="D154" s="232" t="s">
        <v>142</v>
      </c>
      <c r="E154" s="233" t="s">
        <v>1379</v>
      </c>
      <c r="F154" s="234" t="s">
        <v>1380</v>
      </c>
      <c r="G154" s="235" t="s">
        <v>145</v>
      </c>
      <c r="H154" s="236">
        <v>12</v>
      </c>
      <c r="I154" s="237"/>
      <c r="J154" s="238">
        <f>ROUND(I154*H154,2)</f>
        <v>0</v>
      </c>
      <c r="K154" s="234" t="s">
        <v>146</v>
      </c>
      <c r="L154" s="41"/>
      <c r="M154" s="239" t="s">
        <v>1</v>
      </c>
      <c r="N154" s="240" t="s">
        <v>41</v>
      </c>
      <c r="O154" s="88"/>
      <c r="P154" s="241">
        <f>O154*H154</f>
        <v>0</v>
      </c>
      <c r="Q154" s="241">
        <v>0.00046999999999999999</v>
      </c>
      <c r="R154" s="241">
        <f>Q154*H154</f>
        <v>0.00564</v>
      </c>
      <c r="S154" s="241">
        <v>0</v>
      </c>
      <c r="T154" s="24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3" t="s">
        <v>147</v>
      </c>
      <c r="AT154" s="243" t="s">
        <v>142</v>
      </c>
      <c r="AU154" s="243" t="s">
        <v>86</v>
      </c>
      <c r="AY154" s="14" t="s">
        <v>139</v>
      </c>
      <c r="BE154" s="244">
        <f>IF(N154="základní",J154,0)</f>
        <v>0</v>
      </c>
      <c r="BF154" s="244">
        <f>IF(N154="snížená",J154,0)</f>
        <v>0</v>
      </c>
      <c r="BG154" s="244">
        <f>IF(N154="zákl. přenesená",J154,0)</f>
        <v>0</v>
      </c>
      <c r="BH154" s="244">
        <f>IF(N154="sníž. přenesená",J154,0)</f>
        <v>0</v>
      </c>
      <c r="BI154" s="244">
        <f>IF(N154="nulová",J154,0)</f>
        <v>0</v>
      </c>
      <c r="BJ154" s="14" t="s">
        <v>84</v>
      </c>
      <c r="BK154" s="244">
        <f>ROUND(I154*H154,2)</f>
        <v>0</v>
      </c>
      <c r="BL154" s="14" t="s">
        <v>147</v>
      </c>
      <c r="BM154" s="243" t="s">
        <v>1764</v>
      </c>
    </row>
    <row r="155" s="2" customFormat="1" ht="16.5" customHeight="1">
      <c r="A155" s="35"/>
      <c r="B155" s="36"/>
      <c r="C155" s="232" t="s">
        <v>696</v>
      </c>
      <c r="D155" s="232" t="s">
        <v>142</v>
      </c>
      <c r="E155" s="233" t="s">
        <v>1765</v>
      </c>
      <c r="F155" s="234" t="s">
        <v>1766</v>
      </c>
      <c r="G155" s="235" t="s">
        <v>145</v>
      </c>
      <c r="H155" s="236">
        <v>27</v>
      </c>
      <c r="I155" s="237"/>
      <c r="J155" s="238">
        <f>ROUND(I155*H155,2)</f>
        <v>0</v>
      </c>
      <c r="K155" s="234" t="s">
        <v>146</v>
      </c>
      <c r="L155" s="41"/>
      <c r="M155" s="239" t="s">
        <v>1</v>
      </c>
      <c r="N155" s="240" t="s">
        <v>41</v>
      </c>
      <c r="O155" s="88"/>
      <c r="P155" s="241">
        <f>O155*H155</f>
        <v>0</v>
      </c>
      <c r="Q155" s="241">
        <v>0.00052999999999999998</v>
      </c>
      <c r="R155" s="241">
        <f>Q155*H155</f>
        <v>0.01431</v>
      </c>
      <c r="S155" s="241">
        <v>0</v>
      </c>
      <c r="T155" s="24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3" t="s">
        <v>147</v>
      </c>
      <c r="AT155" s="243" t="s">
        <v>142</v>
      </c>
      <c r="AU155" s="243" t="s">
        <v>86</v>
      </c>
      <c r="AY155" s="14" t="s">
        <v>139</v>
      </c>
      <c r="BE155" s="244">
        <f>IF(N155="základní",J155,0)</f>
        <v>0</v>
      </c>
      <c r="BF155" s="244">
        <f>IF(N155="snížená",J155,0)</f>
        <v>0</v>
      </c>
      <c r="BG155" s="244">
        <f>IF(N155="zákl. přenesená",J155,0)</f>
        <v>0</v>
      </c>
      <c r="BH155" s="244">
        <f>IF(N155="sníž. přenesená",J155,0)</f>
        <v>0</v>
      </c>
      <c r="BI155" s="244">
        <f>IF(N155="nulová",J155,0)</f>
        <v>0</v>
      </c>
      <c r="BJ155" s="14" t="s">
        <v>84</v>
      </c>
      <c r="BK155" s="244">
        <f>ROUND(I155*H155,2)</f>
        <v>0</v>
      </c>
      <c r="BL155" s="14" t="s">
        <v>147</v>
      </c>
      <c r="BM155" s="243" t="s">
        <v>1767</v>
      </c>
    </row>
    <row r="156" s="2" customFormat="1" ht="16.5" customHeight="1">
      <c r="A156" s="35"/>
      <c r="B156" s="36"/>
      <c r="C156" s="232" t="s">
        <v>802</v>
      </c>
      <c r="D156" s="232" t="s">
        <v>142</v>
      </c>
      <c r="E156" s="233" t="s">
        <v>1768</v>
      </c>
      <c r="F156" s="234" t="s">
        <v>1769</v>
      </c>
      <c r="G156" s="235" t="s">
        <v>166</v>
      </c>
      <c r="H156" s="236">
        <v>1</v>
      </c>
      <c r="I156" s="237"/>
      <c r="J156" s="238">
        <f>ROUND(I156*H156,2)</f>
        <v>0</v>
      </c>
      <c r="K156" s="234" t="s">
        <v>146</v>
      </c>
      <c r="L156" s="41"/>
      <c r="M156" s="239" t="s">
        <v>1</v>
      </c>
      <c r="N156" s="240" t="s">
        <v>41</v>
      </c>
      <c r="O156" s="88"/>
      <c r="P156" s="241">
        <f>O156*H156</f>
        <v>0</v>
      </c>
      <c r="Q156" s="241">
        <v>0</v>
      </c>
      <c r="R156" s="241">
        <f>Q156*H156</f>
        <v>0</v>
      </c>
      <c r="S156" s="241">
        <v>0</v>
      </c>
      <c r="T156" s="24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3" t="s">
        <v>147</v>
      </c>
      <c r="AT156" s="243" t="s">
        <v>142</v>
      </c>
      <c r="AU156" s="243" t="s">
        <v>86</v>
      </c>
      <c r="AY156" s="14" t="s">
        <v>139</v>
      </c>
      <c r="BE156" s="244">
        <f>IF(N156="základní",J156,0)</f>
        <v>0</v>
      </c>
      <c r="BF156" s="244">
        <f>IF(N156="snížená",J156,0)</f>
        <v>0</v>
      </c>
      <c r="BG156" s="244">
        <f>IF(N156="zákl. přenesená",J156,0)</f>
        <v>0</v>
      </c>
      <c r="BH156" s="244">
        <f>IF(N156="sníž. přenesená",J156,0)</f>
        <v>0</v>
      </c>
      <c r="BI156" s="244">
        <f>IF(N156="nulová",J156,0)</f>
        <v>0</v>
      </c>
      <c r="BJ156" s="14" t="s">
        <v>84</v>
      </c>
      <c r="BK156" s="244">
        <f>ROUND(I156*H156,2)</f>
        <v>0</v>
      </c>
      <c r="BL156" s="14" t="s">
        <v>147</v>
      </c>
      <c r="BM156" s="243" t="s">
        <v>1770</v>
      </c>
    </row>
    <row r="157" s="2" customFormat="1" ht="24" customHeight="1">
      <c r="A157" s="35"/>
      <c r="B157" s="36"/>
      <c r="C157" s="232" t="s">
        <v>293</v>
      </c>
      <c r="D157" s="232" t="s">
        <v>142</v>
      </c>
      <c r="E157" s="233" t="s">
        <v>592</v>
      </c>
      <c r="F157" s="234" t="s">
        <v>593</v>
      </c>
      <c r="G157" s="235" t="s">
        <v>166</v>
      </c>
      <c r="H157" s="236">
        <v>1</v>
      </c>
      <c r="I157" s="237"/>
      <c r="J157" s="238">
        <f>ROUND(I157*H157,2)</f>
        <v>0</v>
      </c>
      <c r="K157" s="234" t="s">
        <v>146</v>
      </c>
      <c r="L157" s="41"/>
      <c r="M157" s="239" t="s">
        <v>1</v>
      </c>
      <c r="N157" s="240" t="s">
        <v>41</v>
      </c>
      <c r="O157" s="88"/>
      <c r="P157" s="241">
        <f>O157*H157</f>
        <v>0</v>
      </c>
      <c r="Q157" s="241">
        <v>0</v>
      </c>
      <c r="R157" s="241">
        <f>Q157*H157</f>
        <v>0</v>
      </c>
      <c r="S157" s="241">
        <v>0</v>
      </c>
      <c r="T157" s="24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3" t="s">
        <v>147</v>
      </c>
      <c r="AT157" s="243" t="s">
        <v>142</v>
      </c>
      <c r="AU157" s="243" t="s">
        <v>86</v>
      </c>
      <c r="AY157" s="14" t="s">
        <v>139</v>
      </c>
      <c r="BE157" s="244">
        <f>IF(N157="základní",J157,0)</f>
        <v>0</v>
      </c>
      <c r="BF157" s="244">
        <f>IF(N157="snížená",J157,0)</f>
        <v>0</v>
      </c>
      <c r="BG157" s="244">
        <f>IF(N157="zákl. přenesená",J157,0)</f>
        <v>0</v>
      </c>
      <c r="BH157" s="244">
        <f>IF(N157="sníž. přenesená",J157,0)</f>
        <v>0</v>
      </c>
      <c r="BI157" s="244">
        <f>IF(N157="nulová",J157,0)</f>
        <v>0</v>
      </c>
      <c r="BJ157" s="14" t="s">
        <v>84</v>
      </c>
      <c r="BK157" s="244">
        <f>ROUND(I157*H157,2)</f>
        <v>0</v>
      </c>
      <c r="BL157" s="14" t="s">
        <v>147</v>
      </c>
      <c r="BM157" s="243" t="s">
        <v>1771</v>
      </c>
    </row>
    <row r="158" s="2" customFormat="1" ht="24" customHeight="1">
      <c r="A158" s="35"/>
      <c r="B158" s="36"/>
      <c r="C158" s="232" t="s">
        <v>645</v>
      </c>
      <c r="D158" s="232" t="s">
        <v>142</v>
      </c>
      <c r="E158" s="233" t="s">
        <v>1772</v>
      </c>
      <c r="F158" s="234" t="s">
        <v>1773</v>
      </c>
      <c r="G158" s="235" t="s">
        <v>239</v>
      </c>
      <c r="H158" s="236">
        <v>1</v>
      </c>
      <c r="I158" s="237"/>
      <c r="J158" s="238">
        <f>ROUND(I158*H158,2)</f>
        <v>0</v>
      </c>
      <c r="K158" s="234" t="s">
        <v>146</v>
      </c>
      <c r="L158" s="41"/>
      <c r="M158" s="239" t="s">
        <v>1</v>
      </c>
      <c r="N158" s="240" t="s">
        <v>41</v>
      </c>
      <c r="O158" s="88"/>
      <c r="P158" s="241">
        <f>O158*H158</f>
        <v>0</v>
      </c>
      <c r="Q158" s="241">
        <v>0.023720000000000002</v>
      </c>
      <c r="R158" s="241">
        <f>Q158*H158</f>
        <v>0.023720000000000002</v>
      </c>
      <c r="S158" s="241">
        <v>0</v>
      </c>
      <c r="T158" s="24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3" t="s">
        <v>147</v>
      </c>
      <c r="AT158" s="243" t="s">
        <v>142</v>
      </c>
      <c r="AU158" s="243" t="s">
        <v>86</v>
      </c>
      <c r="AY158" s="14" t="s">
        <v>139</v>
      </c>
      <c r="BE158" s="244">
        <f>IF(N158="základní",J158,0)</f>
        <v>0</v>
      </c>
      <c r="BF158" s="244">
        <f>IF(N158="snížená",J158,0)</f>
        <v>0</v>
      </c>
      <c r="BG158" s="244">
        <f>IF(N158="zákl. přenesená",J158,0)</f>
        <v>0</v>
      </c>
      <c r="BH158" s="244">
        <f>IF(N158="sníž. přenesená",J158,0)</f>
        <v>0</v>
      </c>
      <c r="BI158" s="244">
        <f>IF(N158="nulová",J158,0)</f>
        <v>0</v>
      </c>
      <c r="BJ158" s="14" t="s">
        <v>84</v>
      </c>
      <c r="BK158" s="244">
        <f>ROUND(I158*H158,2)</f>
        <v>0</v>
      </c>
      <c r="BL158" s="14" t="s">
        <v>147</v>
      </c>
      <c r="BM158" s="243" t="s">
        <v>1774</v>
      </c>
    </row>
    <row r="159" s="2" customFormat="1" ht="24" customHeight="1">
      <c r="A159" s="35"/>
      <c r="B159" s="36"/>
      <c r="C159" s="232" t="s">
        <v>321</v>
      </c>
      <c r="D159" s="232" t="s">
        <v>142</v>
      </c>
      <c r="E159" s="233" t="s">
        <v>595</v>
      </c>
      <c r="F159" s="234" t="s">
        <v>596</v>
      </c>
      <c r="G159" s="235" t="s">
        <v>166</v>
      </c>
      <c r="H159" s="236">
        <v>1</v>
      </c>
      <c r="I159" s="237"/>
      <c r="J159" s="238">
        <f>ROUND(I159*H159,2)</f>
        <v>0</v>
      </c>
      <c r="K159" s="234" t="s">
        <v>146</v>
      </c>
      <c r="L159" s="41"/>
      <c r="M159" s="239" t="s">
        <v>1</v>
      </c>
      <c r="N159" s="240" t="s">
        <v>41</v>
      </c>
      <c r="O159" s="88"/>
      <c r="P159" s="241">
        <f>O159*H159</f>
        <v>0</v>
      </c>
      <c r="Q159" s="241">
        <v>0.00022000000000000001</v>
      </c>
      <c r="R159" s="241">
        <f>Q159*H159</f>
        <v>0.00022000000000000001</v>
      </c>
      <c r="S159" s="241">
        <v>0</v>
      </c>
      <c r="T159" s="24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3" t="s">
        <v>147</v>
      </c>
      <c r="AT159" s="243" t="s">
        <v>142</v>
      </c>
      <c r="AU159" s="243" t="s">
        <v>86</v>
      </c>
      <c r="AY159" s="14" t="s">
        <v>139</v>
      </c>
      <c r="BE159" s="244">
        <f>IF(N159="základní",J159,0)</f>
        <v>0</v>
      </c>
      <c r="BF159" s="244">
        <f>IF(N159="snížená",J159,0)</f>
        <v>0</v>
      </c>
      <c r="BG159" s="244">
        <f>IF(N159="zákl. přenesená",J159,0)</f>
        <v>0</v>
      </c>
      <c r="BH159" s="244">
        <f>IF(N159="sníž. přenesená",J159,0)</f>
        <v>0</v>
      </c>
      <c r="BI159" s="244">
        <f>IF(N159="nulová",J159,0)</f>
        <v>0</v>
      </c>
      <c r="BJ159" s="14" t="s">
        <v>84</v>
      </c>
      <c r="BK159" s="244">
        <f>ROUND(I159*H159,2)</f>
        <v>0</v>
      </c>
      <c r="BL159" s="14" t="s">
        <v>147</v>
      </c>
      <c r="BM159" s="243" t="s">
        <v>1775</v>
      </c>
    </row>
    <row r="160" s="2" customFormat="1" ht="24" customHeight="1">
      <c r="A160" s="35"/>
      <c r="B160" s="36"/>
      <c r="C160" s="232" t="s">
        <v>673</v>
      </c>
      <c r="D160" s="232" t="s">
        <v>142</v>
      </c>
      <c r="E160" s="233" t="s">
        <v>1384</v>
      </c>
      <c r="F160" s="234" t="s">
        <v>1385</v>
      </c>
      <c r="G160" s="235" t="s">
        <v>166</v>
      </c>
      <c r="H160" s="236">
        <v>1</v>
      </c>
      <c r="I160" s="237"/>
      <c r="J160" s="238">
        <f>ROUND(I160*H160,2)</f>
        <v>0</v>
      </c>
      <c r="K160" s="234" t="s">
        <v>146</v>
      </c>
      <c r="L160" s="41"/>
      <c r="M160" s="239" t="s">
        <v>1</v>
      </c>
      <c r="N160" s="240" t="s">
        <v>41</v>
      </c>
      <c r="O160" s="88"/>
      <c r="P160" s="241">
        <f>O160*H160</f>
        <v>0</v>
      </c>
      <c r="Q160" s="241">
        <v>0.00027</v>
      </c>
      <c r="R160" s="241">
        <f>Q160*H160</f>
        <v>0.00027</v>
      </c>
      <c r="S160" s="241">
        <v>0</v>
      </c>
      <c r="T160" s="24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3" t="s">
        <v>147</v>
      </c>
      <c r="AT160" s="243" t="s">
        <v>142</v>
      </c>
      <c r="AU160" s="243" t="s">
        <v>86</v>
      </c>
      <c r="AY160" s="14" t="s">
        <v>139</v>
      </c>
      <c r="BE160" s="244">
        <f>IF(N160="základní",J160,0)</f>
        <v>0</v>
      </c>
      <c r="BF160" s="244">
        <f>IF(N160="snížená",J160,0)</f>
        <v>0</v>
      </c>
      <c r="BG160" s="244">
        <f>IF(N160="zákl. přenesená",J160,0)</f>
        <v>0</v>
      </c>
      <c r="BH160" s="244">
        <f>IF(N160="sníž. přenesená",J160,0)</f>
        <v>0</v>
      </c>
      <c r="BI160" s="244">
        <f>IF(N160="nulová",J160,0)</f>
        <v>0</v>
      </c>
      <c r="BJ160" s="14" t="s">
        <v>84</v>
      </c>
      <c r="BK160" s="244">
        <f>ROUND(I160*H160,2)</f>
        <v>0</v>
      </c>
      <c r="BL160" s="14" t="s">
        <v>147</v>
      </c>
      <c r="BM160" s="243" t="s">
        <v>1776</v>
      </c>
    </row>
    <row r="161" s="2" customFormat="1" ht="16.5" customHeight="1">
      <c r="A161" s="35"/>
      <c r="B161" s="36"/>
      <c r="C161" s="232" t="s">
        <v>178</v>
      </c>
      <c r="D161" s="232" t="s">
        <v>142</v>
      </c>
      <c r="E161" s="233" t="s">
        <v>1387</v>
      </c>
      <c r="F161" s="234" t="s">
        <v>1388</v>
      </c>
      <c r="G161" s="235" t="s">
        <v>166</v>
      </c>
      <c r="H161" s="236">
        <v>2</v>
      </c>
      <c r="I161" s="237"/>
      <c r="J161" s="238">
        <f>ROUND(I161*H161,2)</f>
        <v>0</v>
      </c>
      <c r="K161" s="234" t="s">
        <v>146</v>
      </c>
      <c r="L161" s="41"/>
      <c r="M161" s="239" t="s">
        <v>1</v>
      </c>
      <c r="N161" s="240" t="s">
        <v>41</v>
      </c>
      <c r="O161" s="88"/>
      <c r="P161" s="241">
        <f>O161*H161</f>
        <v>0</v>
      </c>
      <c r="Q161" s="241">
        <v>0.00072000000000000005</v>
      </c>
      <c r="R161" s="241">
        <f>Q161*H161</f>
        <v>0.0014400000000000001</v>
      </c>
      <c r="S161" s="241">
        <v>0</v>
      </c>
      <c r="T161" s="24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3" t="s">
        <v>147</v>
      </c>
      <c r="AT161" s="243" t="s">
        <v>142</v>
      </c>
      <c r="AU161" s="243" t="s">
        <v>86</v>
      </c>
      <c r="AY161" s="14" t="s">
        <v>139</v>
      </c>
      <c r="BE161" s="244">
        <f>IF(N161="základní",J161,0)</f>
        <v>0</v>
      </c>
      <c r="BF161" s="244">
        <f>IF(N161="snížená",J161,0)</f>
        <v>0</v>
      </c>
      <c r="BG161" s="244">
        <f>IF(N161="zákl. přenesená",J161,0)</f>
        <v>0</v>
      </c>
      <c r="BH161" s="244">
        <f>IF(N161="sníž. přenesená",J161,0)</f>
        <v>0</v>
      </c>
      <c r="BI161" s="244">
        <f>IF(N161="nulová",J161,0)</f>
        <v>0</v>
      </c>
      <c r="BJ161" s="14" t="s">
        <v>84</v>
      </c>
      <c r="BK161" s="244">
        <f>ROUND(I161*H161,2)</f>
        <v>0</v>
      </c>
      <c r="BL161" s="14" t="s">
        <v>147</v>
      </c>
      <c r="BM161" s="243" t="s">
        <v>1777</v>
      </c>
    </row>
    <row r="162" s="2" customFormat="1" ht="16.5" customHeight="1">
      <c r="A162" s="35"/>
      <c r="B162" s="36"/>
      <c r="C162" s="232" t="s">
        <v>195</v>
      </c>
      <c r="D162" s="232" t="s">
        <v>142</v>
      </c>
      <c r="E162" s="233" t="s">
        <v>1390</v>
      </c>
      <c r="F162" s="234" t="s">
        <v>1391</v>
      </c>
      <c r="G162" s="235" t="s">
        <v>166</v>
      </c>
      <c r="H162" s="236">
        <v>3</v>
      </c>
      <c r="I162" s="237"/>
      <c r="J162" s="238">
        <f>ROUND(I162*H162,2)</f>
        <v>0</v>
      </c>
      <c r="K162" s="234" t="s">
        <v>146</v>
      </c>
      <c r="L162" s="41"/>
      <c r="M162" s="239" t="s">
        <v>1</v>
      </c>
      <c r="N162" s="240" t="s">
        <v>41</v>
      </c>
      <c r="O162" s="88"/>
      <c r="P162" s="241">
        <f>O162*H162</f>
        <v>0</v>
      </c>
      <c r="Q162" s="241">
        <v>0.00132</v>
      </c>
      <c r="R162" s="241">
        <f>Q162*H162</f>
        <v>0.00396</v>
      </c>
      <c r="S162" s="241">
        <v>0</v>
      </c>
      <c r="T162" s="24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3" t="s">
        <v>147</v>
      </c>
      <c r="AT162" s="243" t="s">
        <v>142</v>
      </c>
      <c r="AU162" s="243" t="s">
        <v>86</v>
      </c>
      <c r="AY162" s="14" t="s">
        <v>139</v>
      </c>
      <c r="BE162" s="244">
        <f>IF(N162="základní",J162,0)</f>
        <v>0</v>
      </c>
      <c r="BF162" s="244">
        <f>IF(N162="snížená",J162,0)</f>
        <v>0</v>
      </c>
      <c r="BG162" s="244">
        <f>IF(N162="zákl. přenesená",J162,0)</f>
        <v>0</v>
      </c>
      <c r="BH162" s="244">
        <f>IF(N162="sníž. přenesená",J162,0)</f>
        <v>0</v>
      </c>
      <c r="BI162" s="244">
        <f>IF(N162="nulová",J162,0)</f>
        <v>0</v>
      </c>
      <c r="BJ162" s="14" t="s">
        <v>84</v>
      </c>
      <c r="BK162" s="244">
        <f>ROUND(I162*H162,2)</f>
        <v>0</v>
      </c>
      <c r="BL162" s="14" t="s">
        <v>147</v>
      </c>
      <c r="BM162" s="243" t="s">
        <v>1778</v>
      </c>
    </row>
    <row r="163" s="2" customFormat="1" ht="16.5" customHeight="1">
      <c r="A163" s="35"/>
      <c r="B163" s="36"/>
      <c r="C163" s="232" t="s">
        <v>199</v>
      </c>
      <c r="D163" s="232" t="s">
        <v>142</v>
      </c>
      <c r="E163" s="233" t="s">
        <v>1394</v>
      </c>
      <c r="F163" s="234" t="s">
        <v>1395</v>
      </c>
      <c r="G163" s="235" t="s">
        <v>166</v>
      </c>
      <c r="H163" s="236">
        <v>1</v>
      </c>
      <c r="I163" s="237"/>
      <c r="J163" s="238">
        <f>ROUND(I163*H163,2)</f>
        <v>0</v>
      </c>
      <c r="K163" s="234" t="s">
        <v>146</v>
      </c>
      <c r="L163" s="41"/>
      <c r="M163" s="239" t="s">
        <v>1</v>
      </c>
      <c r="N163" s="240" t="s">
        <v>41</v>
      </c>
      <c r="O163" s="88"/>
      <c r="P163" s="241">
        <f>O163*H163</f>
        <v>0</v>
      </c>
      <c r="Q163" s="241">
        <v>0.0026199999999999999</v>
      </c>
      <c r="R163" s="241">
        <f>Q163*H163</f>
        <v>0.0026199999999999999</v>
      </c>
      <c r="S163" s="241">
        <v>0</v>
      </c>
      <c r="T163" s="24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3" t="s">
        <v>147</v>
      </c>
      <c r="AT163" s="243" t="s">
        <v>142</v>
      </c>
      <c r="AU163" s="243" t="s">
        <v>86</v>
      </c>
      <c r="AY163" s="14" t="s">
        <v>139</v>
      </c>
      <c r="BE163" s="244">
        <f>IF(N163="základní",J163,0)</f>
        <v>0</v>
      </c>
      <c r="BF163" s="244">
        <f>IF(N163="snížená",J163,0)</f>
        <v>0</v>
      </c>
      <c r="BG163" s="244">
        <f>IF(N163="zákl. přenesená",J163,0)</f>
        <v>0</v>
      </c>
      <c r="BH163" s="244">
        <f>IF(N163="sníž. přenesená",J163,0)</f>
        <v>0</v>
      </c>
      <c r="BI163" s="244">
        <f>IF(N163="nulová",J163,0)</f>
        <v>0</v>
      </c>
      <c r="BJ163" s="14" t="s">
        <v>84</v>
      </c>
      <c r="BK163" s="244">
        <f>ROUND(I163*H163,2)</f>
        <v>0</v>
      </c>
      <c r="BL163" s="14" t="s">
        <v>147</v>
      </c>
      <c r="BM163" s="243" t="s">
        <v>1779</v>
      </c>
    </row>
    <row r="164" s="2" customFormat="1" ht="24" customHeight="1">
      <c r="A164" s="35"/>
      <c r="B164" s="36"/>
      <c r="C164" s="232" t="s">
        <v>657</v>
      </c>
      <c r="D164" s="232" t="s">
        <v>142</v>
      </c>
      <c r="E164" s="233" t="s">
        <v>1397</v>
      </c>
      <c r="F164" s="234" t="s">
        <v>1398</v>
      </c>
      <c r="G164" s="235" t="s">
        <v>166</v>
      </c>
      <c r="H164" s="236">
        <v>1</v>
      </c>
      <c r="I164" s="237"/>
      <c r="J164" s="238">
        <f>ROUND(I164*H164,2)</f>
        <v>0</v>
      </c>
      <c r="K164" s="234" t="s">
        <v>146</v>
      </c>
      <c r="L164" s="41"/>
      <c r="M164" s="239" t="s">
        <v>1</v>
      </c>
      <c r="N164" s="240" t="s">
        <v>41</v>
      </c>
      <c r="O164" s="88"/>
      <c r="P164" s="241">
        <f>O164*H164</f>
        <v>0</v>
      </c>
      <c r="Q164" s="241">
        <v>0.00024000000000000001</v>
      </c>
      <c r="R164" s="241">
        <f>Q164*H164</f>
        <v>0.00024000000000000001</v>
      </c>
      <c r="S164" s="241">
        <v>0</v>
      </c>
      <c r="T164" s="24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3" t="s">
        <v>147</v>
      </c>
      <c r="AT164" s="243" t="s">
        <v>142</v>
      </c>
      <c r="AU164" s="243" t="s">
        <v>86</v>
      </c>
      <c r="AY164" s="14" t="s">
        <v>139</v>
      </c>
      <c r="BE164" s="244">
        <f>IF(N164="základní",J164,0)</f>
        <v>0</v>
      </c>
      <c r="BF164" s="244">
        <f>IF(N164="snížená",J164,0)</f>
        <v>0</v>
      </c>
      <c r="BG164" s="244">
        <f>IF(N164="zákl. přenesená",J164,0)</f>
        <v>0</v>
      </c>
      <c r="BH164" s="244">
        <f>IF(N164="sníž. přenesená",J164,0)</f>
        <v>0</v>
      </c>
      <c r="BI164" s="244">
        <f>IF(N164="nulová",J164,0)</f>
        <v>0</v>
      </c>
      <c r="BJ164" s="14" t="s">
        <v>84</v>
      </c>
      <c r="BK164" s="244">
        <f>ROUND(I164*H164,2)</f>
        <v>0</v>
      </c>
      <c r="BL164" s="14" t="s">
        <v>147</v>
      </c>
      <c r="BM164" s="243" t="s">
        <v>1780</v>
      </c>
    </row>
    <row r="165" s="2" customFormat="1" ht="24" customHeight="1">
      <c r="A165" s="35"/>
      <c r="B165" s="36"/>
      <c r="C165" s="232" t="s">
        <v>212</v>
      </c>
      <c r="D165" s="232" t="s">
        <v>142</v>
      </c>
      <c r="E165" s="233" t="s">
        <v>1401</v>
      </c>
      <c r="F165" s="234" t="s">
        <v>1402</v>
      </c>
      <c r="G165" s="235" t="s">
        <v>166</v>
      </c>
      <c r="H165" s="236">
        <v>1</v>
      </c>
      <c r="I165" s="237"/>
      <c r="J165" s="238">
        <f>ROUND(I165*H165,2)</f>
        <v>0</v>
      </c>
      <c r="K165" s="234" t="s">
        <v>146</v>
      </c>
      <c r="L165" s="41"/>
      <c r="M165" s="239" t="s">
        <v>1</v>
      </c>
      <c r="N165" s="240" t="s">
        <v>41</v>
      </c>
      <c r="O165" s="88"/>
      <c r="P165" s="241">
        <f>O165*H165</f>
        <v>0</v>
      </c>
      <c r="Q165" s="241">
        <v>0.00036000000000000002</v>
      </c>
      <c r="R165" s="241">
        <f>Q165*H165</f>
        <v>0.00036000000000000002</v>
      </c>
      <c r="S165" s="241">
        <v>0</v>
      </c>
      <c r="T165" s="24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3" t="s">
        <v>147</v>
      </c>
      <c r="AT165" s="243" t="s">
        <v>142</v>
      </c>
      <c r="AU165" s="243" t="s">
        <v>86</v>
      </c>
      <c r="AY165" s="14" t="s">
        <v>139</v>
      </c>
      <c r="BE165" s="244">
        <f>IF(N165="základní",J165,0)</f>
        <v>0</v>
      </c>
      <c r="BF165" s="244">
        <f>IF(N165="snížená",J165,0)</f>
        <v>0</v>
      </c>
      <c r="BG165" s="244">
        <f>IF(N165="zákl. přenesená",J165,0)</f>
        <v>0</v>
      </c>
      <c r="BH165" s="244">
        <f>IF(N165="sníž. přenesená",J165,0)</f>
        <v>0</v>
      </c>
      <c r="BI165" s="244">
        <f>IF(N165="nulová",J165,0)</f>
        <v>0</v>
      </c>
      <c r="BJ165" s="14" t="s">
        <v>84</v>
      </c>
      <c r="BK165" s="244">
        <f>ROUND(I165*H165,2)</f>
        <v>0</v>
      </c>
      <c r="BL165" s="14" t="s">
        <v>147</v>
      </c>
      <c r="BM165" s="243" t="s">
        <v>1781</v>
      </c>
    </row>
    <row r="166" s="2" customFormat="1" ht="16.5" customHeight="1">
      <c r="A166" s="35"/>
      <c r="B166" s="36"/>
      <c r="C166" s="232" t="s">
        <v>228</v>
      </c>
      <c r="D166" s="232" t="s">
        <v>142</v>
      </c>
      <c r="E166" s="233" t="s">
        <v>1404</v>
      </c>
      <c r="F166" s="234" t="s">
        <v>1405</v>
      </c>
      <c r="G166" s="235" t="s">
        <v>166</v>
      </c>
      <c r="H166" s="236">
        <v>1</v>
      </c>
      <c r="I166" s="237"/>
      <c r="J166" s="238">
        <f>ROUND(I166*H166,2)</f>
        <v>0</v>
      </c>
      <c r="K166" s="234" t="s">
        <v>146</v>
      </c>
      <c r="L166" s="41"/>
      <c r="M166" s="239" t="s">
        <v>1</v>
      </c>
      <c r="N166" s="240" t="s">
        <v>41</v>
      </c>
      <c r="O166" s="88"/>
      <c r="P166" s="241">
        <f>O166*H166</f>
        <v>0</v>
      </c>
      <c r="Q166" s="241">
        <v>0.00040999999999999999</v>
      </c>
      <c r="R166" s="241">
        <f>Q166*H166</f>
        <v>0.00040999999999999999</v>
      </c>
      <c r="S166" s="241">
        <v>0</v>
      </c>
      <c r="T166" s="24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3" t="s">
        <v>147</v>
      </c>
      <c r="AT166" s="243" t="s">
        <v>142</v>
      </c>
      <c r="AU166" s="243" t="s">
        <v>86</v>
      </c>
      <c r="AY166" s="14" t="s">
        <v>139</v>
      </c>
      <c r="BE166" s="244">
        <f>IF(N166="základní",J166,0)</f>
        <v>0</v>
      </c>
      <c r="BF166" s="244">
        <f>IF(N166="snížená",J166,0)</f>
        <v>0</v>
      </c>
      <c r="BG166" s="244">
        <f>IF(N166="zákl. přenesená",J166,0)</f>
        <v>0</v>
      </c>
      <c r="BH166" s="244">
        <f>IF(N166="sníž. přenesená",J166,0)</f>
        <v>0</v>
      </c>
      <c r="BI166" s="244">
        <f>IF(N166="nulová",J166,0)</f>
        <v>0</v>
      </c>
      <c r="BJ166" s="14" t="s">
        <v>84</v>
      </c>
      <c r="BK166" s="244">
        <f>ROUND(I166*H166,2)</f>
        <v>0</v>
      </c>
      <c r="BL166" s="14" t="s">
        <v>147</v>
      </c>
      <c r="BM166" s="243" t="s">
        <v>1782</v>
      </c>
    </row>
    <row r="167" s="2" customFormat="1" ht="24" customHeight="1">
      <c r="A167" s="35"/>
      <c r="B167" s="36"/>
      <c r="C167" s="232" t="s">
        <v>1654</v>
      </c>
      <c r="D167" s="232" t="s">
        <v>142</v>
      </c>
      <c r="E167" s="233" t="s">
        <v>1407</v>
      </c>
      <c r="F167" s="234" t="s">
        <v>1408</v>
      </c>
      <c r="G167" s="235" t="s">
        <v>166</v>
      </c>
      <c r="H167" s="236">
        <v>1</v>
      </c>
      <c r="I167" s="237"/>
      <c r="J167" s="238">
        <f>ROUND(I167*H167,2)</f>
        <v>0</v>
      </c>
      <c r="K167" s="234" t="s">
        <v>146</v>
      </c>
      <c r="L167" s="41"/>
      <c r="M167" s="239" t="s">
        <v>1</v>
      </c>
      <c r="N167" s="240" t="s">
        <v>41</v>
      </c>
      <c r="O167" s="88"/>
      <c r="P167" s="241">
        <f>O167*H167</f>
        <v>0</v>
      </c>
      <c r="Q167" s="241">
        <v>0.00024000000000000001</v>
      </c>
      <c r="R167" s="241">
        <f>Q167*H167</f>
        <v>0.00024000000000000001</v>
      </c>
      <c r="S167" s="241">
        <v>0</v>
      </c>
      <c r="T167" s="24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3" t="s">
        <v>147</v>
      </c>
      <c r="AT167" s="243" t="s">
        <v>142</v>
      </c>
      <c r="AU167" s="243" t="s">
        <v>86</v>
      </c>
      <c r="AY167" s="14" t="s">
        <v>139</v>
      </c>
      <c r="BE167" s="244">
        <f>IF(N167="základní",J167,0)</f>
        <v>0</v>
      </c>
      <c r="BF167" s="244">
        <f>IF(N167="snížená",J167,0)</f>
        <v>0</v>
      </c>
      <c r="BG167" s="244">
        <f>IF(N167="zákl. přenesená",J167,0)</f>
        <v>0</v>
      </c>
      <c r="BH167" s="244">
        <f>IF(N167="sníž. přenesená",J167,0)</f>
        <v>0</v>
      </c>
      <c r="BI167" s="244">
        <f>IF(N167="nulová",J167,0)</f>
        <v>0</v>
      </c>
      <c r="BJ167" s="14" t="s">
        <v>84</v>
      </c>
      <c r="BK167" s="244">
        <f>ROUND(I167*H167,2)</f>
        <v>0</v>
      </c>
      <c r="BL167" s="14" t="s">
        <v>147</v>
      </c>
      <c r="BM167" s="243" t="s">
        <v>1783</v>
      </c>
    </row>
    <row r="168" s="2" customFormat="1" ht="24" customHeight="1">
      <c r="A168" s="35"/>
      <c r="B168" s="36"/>
      <c r="C168" s="232" t="s">
        <v>798</v>
      </c>
      <c r="D168" s="232" t="s">
        <v>142</v>
      </c>
      <c r="E168" s="233" t="s">
        <v>1597</v>
      </c>
      <c r="F168" s="234" t="s">
        <v>1598</v>
      </c>
      <c r="G168" s="235" t="s">
        <v>239</v>
      </c>
      <c r="H168" s="236">
        <v>1</v>
      </c>
      <c r="I168" s="237"/>
      <c r="J168" s="238">
        <f>ROUND(I168*H168,2)</f>
        <v>0</v>
      </c>
      <c r="K168" s="234" t="s">
        <v>146</v>
      </c>
      <c r="L168" s="41"/>
      <c r="M168" s="239" t="s">
        <v>1</v>
      </c>
      <c r="N168" s="240" t="s">
        <v>41</v>
      </c>
      <c r="O168" s="88"/>
      <c r="P168" s="241">
        <f>O168*H168</f>
        <v>0</v>
      </c>
      <c r="Q168" s="241">
        <v>0.0292</v>
      </c>
      <c r="R168" s="241">
        <f>Q168*H168</f>
        <v>0.0292</v>
      </c>
      <c r="S168" s="241">
        <v>0</v>
      </c>
      <c r="T168" s="24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3" t="s">
        <v>147</v>
      </c>
      <c r="AT168" s="243" t="s">
        <v>142</v>
      </c>
      <c r="AU168" s="243" t="s">
        <v>86</v>
      </c>
      <c r="AY168" s="14" t="s">
        <v>139</v>
      </c>
      <c r="BE168" s="244">
        <f>IF(N168="základní",J168,0)</f>
        <v>0</v>
      </c>
      <c r="BF168" s="244">
        <f>IF(N168="snížená",J168,0)</f>
        <v>0</v>
      </c>
      <c r="BG168" s="244">
        <f>IF(N168="zákl. přenesená",J168,0)</f>
        <v>0</v>
      </c>
      <c r="BH168" s="244">
        <f>IF(N168="sníž. přenesená",J168,0)</f>
        <v>0</v>
      </c>
      <c r="BI168" s="244">
        <f>IF(N168="nulová",J168,0)</f>
        <v>0</v>
      </c>
      <c r="BJ168" s="14" t="s">
        <v>84</v>
      </c>
      <c r="BK168" s="244">
        <f>ROUND(I168*H168,2)</f>
        <v>0</v>
      </c>
      <c r="BL168" s="14" t="s">
        <v>147</v>
      </c>
      <c r="BM168" s="243" t="s">
        <v>1784</v>
      </c>
    </row>
    <row r="169" s="2" customFormat="1" ht="16.5" customHeight="1">
      <c r="A169" s="35"/>
      <c r="B169" s="36"/>
      <c r="C169" s="232" t="s">
        <v>811</v>
      </c>
      <c r="D169" s="232" t="s">
        <v>142</v>
      </c>
      <c r="E169" s="233" t="s">
        <v>1785</v>
      </c>
      <c r="F169" s="234" t="s">
        <v>1786</v>
      </c>
      <c r="G169" s="235" t="s">
        <v>166</v>
      </c>
      <c r="H169" s="236">
        <v>1</v>
      </c>
      <c r="I169" s="237"/>
      <c r="J169" s="238">
        <f>ROUND(I169*H169,2)</f>
        <v>0</v>
      </c>
      <c r="K169" s="234" t="s">
        <v>1</v>
      </c>
      <c r="L169" s="41"/>
      <c r="M169" s="239" t="s">
        <v>1</v>
      </c>
      <c r="N169" s="240" t="s">
        <v>41</v>
      </c>
      <c r="O169" s="88"/>
      <c r="P169" s="241">
        <f>O169*H169</f>
        <v>0</v>
      </c>
      <c r="Q169" s="241">
        <v>0</v>
      </c>
      <c r="R169" s="241">
        <f>Q169*H169</f>
        <v>0</v>
      </c>
      <c r="S169" s="241">
        <v>0</v>
      </c>
      <c r="T169" s="24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3" t="s">
        <v>147</v>
      </c>
      <c r="AT169" s="243" t="s">
        <v>142</v>
      </c>
      <c r="AU169" s="243" t="s">
        <v>86</v>
      </c>
      <c r="AY169" s="14" t="s">
        <v>139</v>
      </c>
      <c r="BE169" s="244">
        <f>IF(N169="základní",J169,0)</f>
        <v>0</v>
      </c>
      <c r="BF169" s="244">
        <f>IF(N169="snížená",J169,0)</f>
        <v>0</v>
      </c>
      <c r="BG169" s="244">
        <f>IF(N169="zákl. přenesená",J169,0)</f>
        <v>0</v>
      </c>
      <c r="BH169" s="244">
        <f>IF(N169="sníž. přenesená",J169,0)</f>
        <v>0</v>
      </c>
      <c r="BI169" s="244">
        <f>IF(N169="nulová",J169,0)</f>
        <v>0</v>
      </c>
      <c r="BJ169" s="14" t="s">
        <v>84</v>
      </c>
      <c r="BK169" s="244">
        <f>ROUND(I169*H169,2)</f>
        <v>0</v>
      </c>
      <c r="BL169" s="14" t="s">
        <v>147</v>
      </c>
      <c r="BM169" s="243" t="s">
        <v>1787</v>
      </c>
    </row>
    <row r="170" s="2" customFormat="1" ht="16.5" customHeight="1">
      <c r="A170" s="35"/>
      <c r="B170" s="36"/>
      <c r="C170" s="257" t="s">
        <v>649</v>
      </c>
      <c r="D170" s="257" t="s">
        <v>512</v>
      </c>
      <c r="E170" s="258" t="s">
        <v>1410</v>
      </c>
      <c r="F170" s="259" t="s">
        <v>1411</v>
      </c>
      <c r="G170" s="260" t="s">
        <v>627</v>
      </c>
      <c r="H170" s="261">
        <v>1</v>
      </c>
      <c r="I170" s="262"/>
      <c r="J170" s="263">
        <f>ROUND(I170*H170,2)</f>
        <v>0</v>
      </c>
      <c r="K170" s="259" t="s">
        <v>1</v>
      </c>
      <c r="L170" s="264"/>
      <c r="M170" s="265" t="s">
        <v>1</v>
      </c>
      <c r="N170" s="266" t="s">
        <v>41</v>
      </c>
      <c r="O170" s="88"/>
      <c r="P170" s="241">
        <f>O170*H170</f>
        <v>0</v>
      </c>
      <c r="Q170" s="241">
        <v>0</v>
      </c>
      <c r="R170" s="241">
        <f>Q170*H170</f>
        <v>0</v>
      </c>
      <c r="S170" s="241">
        <v>0</v>
      </c>
      <c r="T170" s="24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3" t="s">
        <v>281</v>
      </c>
      <c r="AT170" s="243" t="s">
        <v>512</v>
      </c>
      <c r="AU170" s="243" t="s">
        <v>86</v>
      </c>
      <c r="AY170" s="14" t="s">
        <v>139</v>
      </c>
      <c r="BE170" s="244">
        <f>IF(N170="základní",J170,0)</f>
        <v>0</v>
      </c>
      <c r="BF170" s="244">
        <f>IF(N170="snížená",J170,0)</f>
        <v>0</v>
      </c>
      <c r="BG170" s="244">
        <f>IF(N170="zákl. přenesená",J170,0)</f>
        <v>0</v>
      </c>
      <c r="BH170" s="244">
        <f>IF(N170="sníž. přenesená",J170,0)</f>
        <v>0</v>
      </c>
      <c r="BI170" s="244">
        <f>IF(N170="nulová",J170,0)</f>
        <v>0</v>
      </c>
      <c r="BJ170" s="14" t="s">
        <v>84</v>
      </c>
      <c r="BK170" s="244">
        <f>ROUND(I170*H170,2)</f>
        <v>0</v>
      </c>
      <c r="BL170" s="14" t="s">
        <v>147</v>
      </c>
      <c r="BM170" s="243" t="s">
        <v>1788</v>
      </c>
    </row>
    <row r="171" s="2" customFormat="1">
      <c r="A171" s="35"/>
      <c r="B171" s="36"/>
      <c r="C171" s="37"/>
      <c r="D171" s="245" t="s">
        <v>331</v>
      </c>
      <c r="E171" s="37"/>
      <c r="F171" s="246" t="s">
        <v>1789</v>
      </c>
      <c r="G171" s="37"/>
      <c r="H171" s="37"/>
      <c r="I171" s="141"/>
      <c r="J171" s="37"/>
      <c r="K171" s="37"/>
      <c r="L171" s="41"/>
      <c r="M171" s="251"/>
      <c r="N171" s="252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331</v>
      </c>
      <c r="AU171" s="14" t="s">
        <v>86</v>
      </c>
    </row>
    <row r="172" s="2" customFormat="1" ht="24" customHeight="1">
      <c r="A172" s="35"/>
      <c r="B172" s="36"/>
      <c r="C172" s="232" t="s">
        <v>259</v>
      </c>
      <c r="D172" s="232" t="s">
        <v>142</v>
      </c>
      <c r="E172" s="233" t="s">
        <v>1414</v>
      </c>
      <c r="F172" s="234" t="s">
        <v>1415</v>
      </c>
      <c r="G172" s="235" t="s">
        <v>166</v>
      </c>
      <c r="H172" s="236">
        <v>1</v>
      </c>
      <c r="I172" s="237"/>
      <c r="J172" s="238">
        <f>ROUND(I172*H172,2)</f>
        <v>0</v>
      </c>
      <c r="K172" s="234" t="s">
        <v>146</v>
      </c>
      <c r="L172" s="41"/>
      <c r="M172" s="239" t="s">
        <v>1</v>
      </c>
      <c r="N172" s="240" t="s">
        <v>41</v>
      </c>
      <c r="O172" s="88"/>
      <c r="P172" s="241">
        <f>O172*H172</f>
        <v>0</v>
      </c>
      <c r="Q172" s="241">
        <v>0.0048500000000000001</v>
      </c>
      <c r="R172" s="241">
        <f>Q172*H172</f>
        <v>0.0048500000000000001</v>
      </c>
      <c r="S172" s="241">
        <v>0</v>
      </c>
      <c r="T172" s="24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3" t="s">
        <v>147</v>
      </c>
      <c r="AT172" s="243" t="s">
        <v>142</v>
      </c>
      <c r="AU172" s="243" t="s">
        <v>86</v>
      </c>
      <c r="AY172" s="14" t="s">
        <v>139</v>
      </c>
      <c r="BE172" s="244">
        <f>IF(N172="základní",J172,0)</f>
        <v>0</v>
      </c>
      <c r="BF172" s="244">
        <f>IF(N172="snížená",J172,0)</f>
        <v>0</v>
      </c>
      <c r="BG172" s="244">
        <f>IF(N172="zákl. přenesená",J172,0)</f>
        <v>0</v>
      </c>
      <c r="BH172" s="244">
        <f>IF(N172="sníž. přenesená",J172,0)</f>
        <v>0</v>
      </c>
      <c r="BI172" s="244">
        <f>IF(N172="nulová",J172,0)</f>
        <v>0</v>
      </c>
      <c r="BJ172" s="14" t="s">
        <v>84</v>
      </c>
      <c r="BK172" s="244">
        <f>ROUND(I172*H172,2)</f>
        <v>0</v>
      </c>
      <c r="BL172" s="14" t="s">
        <v>147</v>
      </c>
      <c r="BM172" s="243" t="s">
        <v>1790</v>
      </c>
    </row>
    <row r="173" s="2" customFormat="1" ht="24" customHeight="1">
      <c r="A173" s="35"/>
      <c r="B173" s="36"/>
      <c r="C173" s="232" t="s">
        <v>269</v>
      </c>
      <c r="D173" s="232" t="s">
        <v>142</v>
      </c>
      <c r="E173" s="233" t="s">
        <v>613</v>
      </c>
      <c r="F173" s="234" t="s">
        <v>614</v>
      </c>
      <c r="G173" s="235" t="s">
        <v>145</v>
      </c>
      <c r="H173" s="236">
        <v>118</v>
      </c>
      <c r="I173" s="237"/>
      <c r="J173" s="238">
        <f>ROUND(I173*H173,2)</f>
        <v>0</v>
      </c>
      <c r="K173" s="234" t="s">
        <v>146</v>
      </c>
      <c r="L173" s="41"/>
      <c r="M173" s="239" t="s">
        <v>1</v>
      </c>
      <c r="N173" s="240" t="s">
        <v>41</v>
      </c>
      <c r="O173" s="88"/>
      <c r="P173" s="241">
        <f>O173*H173</f>
        <v>0</v>
      </c>
      <c r="Q173" s="241">
        <v>0.00019000000000000001</v>
      </c>
      <c r="R173" s="241">
        <f>Q173*H173</f>
        <v>0.022420000000000002</v>
      </c>
      <c r="S173" s="241">
        <v>0</v>
      </c>
      <c r="T173" s="24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3" t="s">
        <v>147</v>
      </c>
      <c r="AT173" s="243" t="s">
        <v>142</v>
      </c>
      <c r="AU173" s="243" t="s">
        <v>86</v>
      </c>
      <c r="AY173" s="14" t="s">
        <v>139</v>
      </c>
      <c r="BE173" s="244">
        <f>IF(N173="základní",J173,0)</f>
        <v>0</v>
      </c>
      <c r="BF173" s="244">
        <f>IF(N173="snížená",J173,0)</f>
        <v>0</v>
      </c>
      <c r="BG173" s="244">
        <f>IF(N173="zákl. přenesená",J173,0)</f>
        <v>0</v>
      </c>
      <c r="BH173" s="244">
        <f>IF(N173="sníž. přenesená",J173,0)</f>
        <v>0</v>
      </c>
      <c r="BI173" s="244">
        <f>IF(N173="nulová",J173,0)</f>
        <v>0</v>
      </c>
      <c r="BJ173" s="14" t="s">
        <v>84</v>
      </c>
      <c r="BK173" s="244">
        <f>ROUND(I173*H173,2)</f>
        <v>0</v>
      </c>
      <c r="BL173" s="14" t="s">
        <v>147</v>
      </c>
      <c r="BM173" s="243" t="s">
        <v>1791</v>
      </c>
    </row>
    <row r="174" s="2" customFormat="1" ht="24" customHeight="1">
      <c r="A174" s="35"/>
      <c r="B174" s="36"/>
      <c r="C174" s="232" t="s">
        <v>277</v>
      </c>
      <c r="D174" s="232" t="s">
        <v>142</v>
      </c>
      <c r="E174" s="233" t="s">
        <v>1419</v>
      </c>
      <c r="F174" s="234" t="s">
        <v>1420</v>
      </c>
      <c r="G174" s="235" t="s">
        <v>145</v>
      </c>
      <c r="H174" s="236">
        <v>27</v>
      </c>
      <c r="I174" s="237"/>
      <c r="J174" s="238">
        <f>ROUND(I174*H174,2)</f>
        <v>0</v>
      </c>
      <c r="K174" s="234" t="s">
        <v>146</v>
      </c>
      <c r="L174" s="41"/>
      <c r="M174" s="239" t="s">
        <v>1</v>
      </c>
      <c r="N174" s="240" t="s">
        <v>41</v>
      </c>
      <c r="O174" s="88"/>
      <c r="P174" s="241">
        <f>O174*H174</f>
        <v>0</v>
      </c>
      <c r="Q174" s="241">
        <v>0.00035</v>
      </c>
      <c r="R174" s="241">
        <f>Q174*H174</f>
        <v>0.0094500000000000001</v>
      </c>
      <c r="S174" s="241">
        <v>0</v>
      </c>
      <c r="T174" s="24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3" t="s">
        <v>147</v>
      </c>
      <c r="AT174" s="243" t="s">
        <v>142</v>
      </c>
      <c r="AU174" s="243" t="s">
        <v>86</v>
      </c>
      <c r="AY174" s="14" t="s">
        <v>139</v>
      </c>
      <c r="BE174" s="244">
        <f>IF(N174="základní",J174,0)</f>
        <v>0</v>
      </c>
      <c r="BF174" s="244">
        <f>IF(N174="snížená",J174,0)</f>
        <v>0</v>
      </c>
      <c r="BG174" s="244">
        <f>IF(N174="zákl. přenesená",J174,0)</f>
        <v>0</v>
      </c>
      <c r="BH174" s="244">
        <f>IF(N174="sníž. přenesená",J174,0)</f>
        <v>0</v>
      </c>
      <c r="BI174" s="244">
        <f>IF(N174="nulová",J174,0)</f>
        <v>0</v>
      </c>
      <c r="BJ174" s="14" t="s">
        <v>84</v>
      </c>
      <c r="BK174" s="244">
        <f>ROUND(I174*H174,2)</f>
        <v>0</v>
      </c>
      <c r="BL174" s="14" t="s">
        <v>147</v>
      </c>
      <c r="BM174" s="243" t="s">
        <v>1792</v>
      </c>
    </row>
    <row r="175" s="2" customFormat="1" ht="16.5" customHeight="1">
      <c r="A175" s="35"/>
      <c r="B175" s="36"/>
      <c r="C175" s="232" t="s">
        <v>285</v>
      </c>
      <c r="D175" s="232" t="s">
        <v>142</v>
      </c>
      <c r="E175" s="233" t="s">
        <v>616</v>
      </c>
      <c r="F175" s="234" t="s">
        <v>617</v>
      </c>
      <c r="G175" s="235" t="s">
        <v>145</v>
      </c>
      <c r="H175" s="236">
        <v>145</v>
      </c>
      <c r="I175" s="237"/>
      <c r="J175" s="238">
        <f>ROUND(I175*H175,2)</f>
        <v>0</v>
      </c>
      <c r="K175" s="234" t="s">
        <v>146</v>
      </c>
      <c r="L175" s="41"/>
      <c r="M175" s="239" t="s">
        <v>1</v>
      </c>
      <c r="N175" s="240" t="s">
        <v>41</v>
      </c>
      <c r="O175" s="88"/>
      <c r="P175" s="241">
        <f>O175*H175</f>
        <v>0</v>
      </c>
      <c r="Q175" s="241">
        <v>1.0000000000000001E-05</v>
      </c>
      <c r="R175" s="241">
        <f>Q175*H175</f>
        <v>0.0014500000000000001</v>
      </c>
      <c r="S175" s="241">
        <v>0</v>
      </c>
      <c r="T175" s="24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3" t="s">
        <v>147</v>
      </c>
      <c r="AT175" s="243" t="s">
        <v>142</v>
      </c>
      <c r="AU175" s="243" t="s">
        <v>86</v>
      </c>
      <c r="AY175" s="14" t="s">
        <v>139</v>
      </c>
      <c r="BE175" s="244">
        <f>IF(N175="základní",J175,0)</f>
        <v>0</v>
      </c>
      <c r="BF175" s="244">
        <f>IF(N175="snížená",J175,0)</f>
        <v>0</v>
      </c>
      <c r="BG175" s="244">
        <f>IF(N175="zákl. přenesená",J175,0)</f>
        <v>0</v>
      </c>
      <c r="BH175" s="244">
        <f>IF(N175="sníž. přenesená",J175,0)</f>
        <v>0</v>
      </c>
      <c r="BI175" s="244">
        <f>IF(N175="nulová",J175,0)</f>
        <v>0</v>
      </c>
      <c r="BJ175" s="14" t="s">
        <v>84</v>
      </c>
      <c r="BK175" s="244">
        <f>ROUND(I175*H175,2)</f>
        <v>0</v>
      </c>
      <c r="BL175" s="14" t="s">
        <v>147</v>
      </c>
      <c r="BM175" s="243" t="s">
        <v>1793</v>
      </c>
    </row>
    <row r="176" s="2" customFormat="1" ht="16.5" customHeight="1">
      <c r="A176" s="35"/>
      <c r="B176" s="36"/>
      <c r="C176" s="232" t="s">
        <v>1700</v>
      </c>
      <c r="D176" s="232" t="s">
        <v>142</v>
      </c>
      <c r="E176" s="233" t="s">
        <v>1424</v>
      </c>
      <c r="F176" s="234" t="s">
        <v>1425</v>
      </c>
      <c r="G176" s="235" t="s">
        <v>611</v>
      </c>
      <c r="H176" s="236">
        <v>1</v>
      </c>
      <c r="I176" s="237"/>
      <c r="J176" s="238">
        <f>ROUND(I176*H176,2)</f>
        <v>0</v>
      </c>
      <c r="K176" s="234" t="s">
        <v>1</v>
      </c>
      <c r="L176" s="41"/>
      <c r="M176" s="239" t="s">
        <v>1</v>
      </c>
      <c r="N176" s="240" t="s">
        <v>41</v>
      </c>
      <c r="O176" s="88"/>
      <c r="P176" s="241">
        <f>O176*H176</f>
        <v>0</v>
      </c>
      <c r="Q176" s="241">
        <v>0.01</v>
      </c>
      <c r="R176" s="241">
        <f>Q176*H176</f>
        <v>0.01</v>
      </c>
      <c r="S176" s="241">
        <v>0</v>
      </c>
      <c r="T176" s="24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3" t="s">
        <v>147</v>
      </c>
      <c r="AT176" s="243" t="s">
        <v>142</v>
      </c>
      <c r="AU176" s="243" t="s">
        <v>86</v>
      </c>
      <c r="AY176" s="14" t="s">
        <v>139</v>
      </c>
      <c r="BE176" s="244">
        <f>IF(N176="základní",J176,0)</f>
        <v>0</v>
      </c>
      <c r="BF176" s="244">
        <f>IF(N176="snížená",J176,0)</f>
        <v>0</v>
      </c>
      <c r="BG176" s="244">
        <f>IF(N176="zákl. přenesená",J176,0)</f>
        <v>0</v>
      </c>
      <c r="BH176" s="244">
        <f>IF(N176="sníž. přenesená",J176,0)</f>
        <v>0</v>
      </c>
      <c r="BI176" s="244">
        <f>IF(N176="nulová",J176,0)</f>
        <v>0</v>
      </c>
      <c r="BJ176" s="14" t="s">
        <v>84</v>
      </c>
      <c r="BK176" s="244">
        <f>ROUND(I176*H176,2)</f>
        <v>0</v>
      </c>
      <c r="BL176" s="14" t="s">
        <v>147</v>
      </c>
      <c r="BM176" s="243" t="s">
        <v>1794</v>
      </c>
    </row>
    <row r="177" s="2" customFormat="1" ht="16.5" customHeight="1">
      <c r="A177" s="35"/>
      <c r="B177" s="36"/>
      <c r="C177" s="257" t="s">
        <v>624</v>
      </c>
      <c r="D177" s="257" t="s">
        <v>512</v>
      </c>
      <c r="E177" s="258" t="s">
        <v>1427</v>
      </c>
      <c r="F177" s="259" t="s">
        <v>1428</v>
      </c>
      <c r="G177" s="260" t="s">
        <v>627</v>
      </c>
      <c r="H177" s="261">
        <v>1</v>
      </c>
      <c r="I177" s="262"/>
      <c r="J177" s="263">
        <f>ROUND(I177*H177,2)</f>
        <v>0</v>
      </c>
      <c r="K177" s="259" t="s">
        <v>1</v>
      </c>
      <c r="L177" s="264"/>
      <c r="M177" s="265" t="s">
        <v>1</v>
      </c>
      <c r="N177" s="266" t="s">
        <v>41</v>
      </c>
      <c r="O177" s="88"/>
      <c r="P177" s="241">
        <f>O177*H177</f>
        <v>0</v>
      </c>
      <c r="Q177" s="241">
        <v>0</v>
      </c>
      <c r="R177" s="241">
        <f>Q177*H177</f>
        <v>0</v>
      </c>
      <c r="S177" s="241">
        <v>0</v>
      </c>
      <c r="T177" s="24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3" t="s">
        <v>281</v>
      </c>
      <c r="AT177" s="243" t="s">
        <v>512</v>
      </c>
      <c r="AU177" s="243" t="s">
        <v>86</v>
      </c>
      <c r="AY177" s="14" t="s">
        <v>139</v>
      </c>
      <c r="BE177" s="244">
        <f>IF(N177="základní",J177,0)</f>
        <v>0</v>
      </c>
      <c r="BF177" s="244">
        <f>IF(N177="snížená",J177,0)</f>
        <v>0</v>
      </c>
      <c r="BG177" s="244">
        <f>IF(N177="zákl. přenesená",J177,0)</f>
        <v>0</v>
      </c>
      <c r="BH177" s="244">
        <f>IF(N177="sníž. přenesená",J177,0)</f>
        <v>0</v>
      </c>
      <c r="BI177" s="244">
        <f>IF(N177="nulová",J177,0)</f>
        <v>0</v>
      </c>
      <c r="BJ177" s="14" t="s">
        <v>84</v>
      </c>
      <c r="BK177" s="244">
        <f>ROUND(I177*H177,2)</f>
        <v>0</v>
      </c>
      <c r="BL177" s="14" t="s">
        <v>147</v>
      </c>
      <c r="BM177" s="243" t="s">
        <v>1795</v>
      </c>
    </row>
    <row r="178" s="2" customFormat="1" ht="16.5" customHeight="1">
      <c r="A178" s="35"/>
      <c r="B178" s="36"/>
      <c r="C178" s="257" t="s">
        <v>1505</v>
      </c>
      <c r="D178" s="257" t="s">
        <v>512</v>
      </c>
      <c r="E178" s="258" t="s">
        <v>1430</v>
      </c>
      <c r="F178" s="259" t="s">
        <v>1431</v>
      </c>
      <c r="G178" s="260" t="s">
        <v>627</v>
      </c>
      <c r="H178" s="261">
        <v>1</v>
      </c>
      <c r="I178" s="262"/>
      <c r="J178" s="263">
        <f>ROUND(I178*H178,2)</f>
        <v>0</v>
      </c>
      <c r="K178" s="259" t="s">
        <v>1</v>
      </c>
      <c r="L178" s="264"/>
      <c r="M178" s="265" t="s">
        <v>1</v>
      </c>
      <c r="N178" s="266" t="s">
        <v>41</v>
      </c>
      <c r="O178" s="88"/>
      <c r="P178" s="241">
        <f>O178*H178</f>
        <v>0</v>
      </c>
      <c r="Q178" s="241">
        <v>0.0021810000000000002</v>
      </c>
      <c r="R178" s="241">
        <f>Q178*H178</f>
        <v>0.0021810000000000002</v>
      </c>
      <c r="S178" s="241">
        <v>0</v>
      </c>
      <c r="T178" s="24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43" t="s">
        <v>281</v>
      </c>
      <c r="AT178" s="243" t="s">
        <v>512</v>
      </c>
      <c r="AU178" s="243" t="s">
        <v>86</v>
      </c>
      <c r="AY178" s="14" t="s">
        <v>139</v>
      </c>
      <c r="BE178" s="244">
        <f>IF(N178="základní",J178,0)</f>
        <v>0</v>
      </c>
      <c r="BF178" s="244">
        <f>IF(N178="snížená",J178,0)</f>
        <v>0</v>
      </c>
      <c r="BG178" s="244">
        <f>IF(N178="zákl. přenesená",J178,0)</f>
        <v>0</v>
      </c>
      <c r="BH178" s="244">
        <f>IF(N178="sníž. přenesená",J178,0)</f>
        <v>0</v>
      </c>
      <c r="BI178" s="244">
        <f>IF(N178="nulová",J178,0)</f>
        <v>0</v>
      </c>
      <c r="BJ178" s="14" t="s">
        <v>84</v>
      </c>
      <c r="BK178" s="244">
        <f>ROUND(I178*H178,2)</f>
        <v>0</v>
      </c>
      <c r="BL178" s="14" t="s">
        <v>147</v>
      </c>
      <c r="BM178" s="243" t="s">
        <v>1796</v>
      </c>
    </row>
    <row r="179" s="2" customFormat="1">
      <c r="A179" s="35"/>
      <c r="B179" s="36"/>
      <c r="C179" s="37"/>
      <c r="D179" s="245" t="s">
        <v>331</v>
      </c>
      <c r="E179" s="37"/>
      <c r="F179" s="246" t="s">
        <v>1797</v>
      </c>
      <c r="G179" s="37"/>
      <c r="H179" s="37"/>
      <c r="I179" s="141"/>
      <c r="J179" s="37"/>
      <c r="K179" s="37"/>
      <c r="L179" s="41"/>
      <c r="M179" s="251"/>
      <c r="N179" s="252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331</v>
      </c>
      <c r="AU179" s="14" t="s">
        <v>86</v>
      </c>
    </row>
    <row r="180" s="2" customFormat="1" ht="24" customHeight="1">
      <c r="A180" s="35"/>
      <c r="B180" s="36"/>
      <c r="C180" s="232" t="s">
        <v>858</v>
      </c>
      <c r="D180" s="232" t="s">
        <v>142</v>
      </c>
      <c r="E180" s="233" t="s">
        <v>859</v>
      </c>
      <c r="F180" s="234" t="s">
        <v>860</v>
      </c>
      <c r="G180" s="235" t="s">
        <v>239</v>
      </c>
      <c r="H180" s="236">
        <v>1</v>
      </c>
      <c r="I180" s="237"/>
      <c r="J180" s="238">
        <f>ROUND(I180*H180,2)</f>
        <v>0</v>
      </c>
      <c r="K180" s="234" t="s">
        <v>146</v>
      </c>
      <c r="L180" s="41"/>
      <c r="M180" s="239" t="s">
        <v>1</v>
      </c>
      <c r="N180" s="240" t="s">
        <v>41</v>
      </c>
      <c r="O180" s="88"/>
      <c r="P180" s="241">
        <f>O180*H180</f>
        <v>0</v>
      </c>
      <c r="Q180" s="241">
        <v>0.00068000000000000005</v>
      </c>
      <c r="R180" s="241">
        <f>Q180*H180</f>
        <v>0.00068000000000000005</v>
      </c>
      <c r="S180" s="241">
        <v>0</v>
      </c>
      <c r="T180" s="24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3" t="s">
        <v>147</v>
      </c>
      <c r="AT180" s="243" t="s">
        <v>142</v>
      </c>
      <c r="AU180" s="243" t="s">
        <v>86</v>
      </c>
      <c r="AY180" s="14" t="s">
        <v>139</v>
      </c>
      <c r="BE180" s="244">
        <f>IF(N180="základní",J180,0)</f>
        <v>0</v>
      </c>
      <c r="BF180" s="244">
        <f>IF(N180="snížená",J180,0)</f>
        <v>0</v>
      </c>
      <c r="BG180" s="244">
        <f>IF(N180="zákl. přenesená",J180,0)</f>
        <v>0</v>
      </c>
      <c r="BH180" s="244">
        <f>IF(N180="sníž. přenesená",J180,0)</f>
        <v>0</v>
      </c>
      <c r="BI180" s="244">
        <f>IF(N180="nulová",J180,0)</f>
        <v>0</v>
      </c>
      <c r="BJ180" s="14" t="s">
        <v>84</v>
      </c>
      <c r="BK180" s="244">
        <f>ROUND(I180*H180,2)</f>
        <v>0</v>
      </c>
      <c r="BL180" s="14" t="s">
        <v>147</v>
      </c>
      <c r="BM180" s="243" t="s">
        <v>1798</v>
      </c>
    </row>
    <row r="181" s="2" customFormat="1" ht="24" customHeight="1">
      <c r="A181" s="35"/>
      <c r="B181" s="36"/>
      <c r="C181" s="232" t="s">
        <v>629</v>
      </c>
      <c r="D181" s="232" t="s">
        <v>142</v>
      </c>
      <c r="E181" s="233" t="s">
        <v>630</v>
      </c>
      <c r="F181" s="234" t="s">
        <v>631</v>
      </c>
      <c r="G181" s="235" t="s">
        <v>166</v>
      </c>
      <c r="H181" s="236">
        <v>1</v>
      </c>
      <c r="I181" s="237"/>
      <c r="J181" s="238">
        <f>ROUND(I181*H181,2)</f>
        <v>0</v>
      </c>
      <c r="K181" s="234" t="s">
        <v>1</v>
      </c>
      <c r="L181" s="41"/>
      <c r="M181" s="239" t="s">
        <v>1</v>
      </c>
      <c r="N181" s="240" t="s">
        <v>41</v>
      </c>
      <c r="O181" s="88"/>
      <c r="P181" s="241">
        <f>O181*H181</f>
        <v>0</v>
      </c>
      <c r="Q181" s="241">
        <v>0.0023800000000000002</v>
      </c>
      <c r="R181" s="241">
        <f>Q181*H181</f>
        <v>0.0023800000000000002</v>
      </c>
      <c r="S181" s="241">
        <v>0</v>
      </c>
      <c r="T181" s="24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43" t="s">
        <v>147</v>
      </c>
      <c r="AT181" s="243" t="s">
        <v>142</v>
      </c>
      <c r="AU181" s="243" t="s">
        <v>86</v>
      </c>
      <c r="AY181" s="14" t="s">
        <v>139</v>
      </c>
      <c r="BE181" s="244">
        <f>IF(N181="základní",J181,0)</f>
        <v>0</v>
      </c>
      <c r="BF181" s="244">
        <f>IF(N181="snížená",J181,0)</f>
        <v>0</v>
      </c>
      <c r="BG181" s="244">
        <f>IF(N181="zákl. přenesená",J181,0)</f>
        <v>0</v>
      </c>
      <c r="BH181" s="244">
        <f>IF(N181="sníž. přenesená",J181,0)</f>
        <v>0</v>
      </c>
      <c r="BI181" s="244">
        <f>IF(N181="nulová",J181,0)</f>
        <v>0</v>
      </c>
      <c r="BJ181" s="14" t="s">
        <v>84</v>
      </c>
      <c r="BK181" s="244">
        <f>ROUND(I181*H181,2)</f>
        <v>0</v>
      </c>
      <c r="BL181" s="14" t="s">
        <v>147</v>
      </c>
      <c r="BM181" s="243" t="s">
        <v>1799</v>
      </c>
    </row>
    <row r="182" s="2" customFormat="1" ht="16.5" customHeight="1">
      <c r="A182" s="35"/>
      <c r="B182" s="36"/>
      <c r="C182" s="232" t="s">
        <v>677</v>
      </c>
      <c r="D182" s="232" t="s">
        <v>142</v>
      </c>
      <c r="E182" s="233" t="s">
        <v>1107</v>
      </c>
      <c r="F182" s="234" t="s">
        <v>1108</v>
      </c>
      <c r="G182" s="235" t="s">
        <v>166</v>
      </c>
      <c r="H182" s="236">
        <v>1</v>
      </c>
      <c r="I182" s="237"/>
      <c r="J182" s="238">
        <f>ROUND(I182*H182,2)</f>
        <v>0</v>
      </c>
      <c r="K182" s="234" t="s">
        <v>146</v>
      </c>
      <c r="L182" s="41"/>
      <c r="M182" s="239" t="s">
        <v>1</v>
      </c>
      <c r="N182" s="240" t="s">
        <v>41</v>
      </c>
      <c r="O182" s="88"/>
      <c r="P182" s="241">
        <f>O182*H182</f>
        <v>0</v>
      </c>
      <c r="Q182" s="241">
        <v>0.00044000000000000002</v>
      </c>
      <c r="R182" s="241">
        <f>Q182*H182</f>
        <v>0.00044000000000000002</v>
      </c>
      <c r="S182" s="241">
        <v>0</v>
      </c>
      <c r="T182" s="24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43" t="s">
        <v>147</v>
      </c>
      <c r="AT182" s="243" t="s">
        <v>142</v>
      </c>
      <c r="AU182" s="243" t="s">
        <v>86</v>
      </c>
      <c r="AY182" s="14" t="s">
        <v>139</v>
      </c>
      <c r="BE182" s="244">
        <f>IF(N182="základní",J182,0)</f>
        <v>0</v>
      </c>
      <c r="BF182" s="244">
        <f>IF(N182="snížená",J182,0)</f>
        <v>0</v>
      </c>
      <c r="BG182" s="244">
        <f>IF(N182="zákl. přenesená",J182,0)</f>
        <v>0</v>
      </c>
      <c r="BH182" s="244">
        <f>IF(N182="sníž. přenesená",J182,0)</f>
        <v>0</v>
      </c>
      <c r="BI182" s="244">
        <f>IF(N182="nulová",J182,0)</f>
        <v>0</v>
      </c>
      <c r="BJ182" s="14" t="s">
        <v>84</v>
      </c>
      <c r="BK182" s="244">
        <f>ROUND(I182*H182,2)</f>
        <v>0</v>
      </c>
      <c r="BL182" s="14" t="s">
        <v>147</v>
      </c>
      <c r="BM182" s="243" t="s">
        <v>1800</v>
      </c>
    </row>
    <row r="183" s="2" customFormat="1" ht="16.5" customHeight="1">
      <c r="A183" s="35"/>
      <c r="B183" s="36"/>
      <c r="C183" s="232" t="s">
        <v>675</v>
      </c>
      <c r="D183" s="232" t="s">
        <v>142</v>
      </c>
      <c r="E183" s="233" t="s">
        <v>1437</v>
      </c>
      <c r="F183" s="234" t="s">
        <v>1438</v>
      </c>
      <c r="G183" s="235" t="s">
        <v>166</v>
      </c>
      <c r="H183" s="236">
        <v>2</v>
      </c>
      <c r="I183" s="237"/>
      <c r="J183" s="238">
        <f>ROUND(I183*H183,2)</f>
        <v>0</v>
      </c>
      <c r="K183" s="234" t="s">
        <v>146</v>
      </c>
      <c r="L183" s="41"/>
      <c r="M183" s="239" t="s">
        <v>1</v>
      </c>
      <c r="N183" s="240" t="s">
        <v>41</v>
      </c>
      <c r="O183" s="88"/>
      <c r="P183" s="241">
        <f>O183*H183</f>
        <v>0</v>
      </c>
      <c r="Q183" s="241">
        <v>0.00075000000000000002</v>
      </c>
      <c r="R183" s="241">
        <f>Q183*H183</f>
        <v>0.0015</v>
      </c>
      <c r="S183" s="241">
        <v>0</v>
      </c>
      <c r="T183" s="24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43" t="s">
        <v>147</v>
      </c>
      <c r="AT183" s="243" t="s">
        <v>142</v>
      </c>
      <c r="AU183" s="243" t="s">
        <v>86</v>
      </c>
      <c r="AY183" s="14" t="s">
        <v>139</v>
      </c>
      <c r="BE183" s="244">
        <f>IF(N183="základní",J183,0)</f>
        <v>0</v>
      </c>
      <c r="BF183" s="244">
        <f>IF(N183="snížená",J183,0)</f>
        <v>0</v>
      </c>
      <c r="BG183" s="244">
        <f>IF(N183="zákl. přenesená",J183,0)</f>
        <v>0</v>
      </c>
      <c r="BH183" s="244">
        <f>IF(N183="sníž. přenesená",J183,0)</f>
        <v>0</v>
      </c>
      <c r="BI183" s="244">
        <f>IF(N183="nulová",J183,0)</f>
        <v>0</v>
      </c>
      <c r="BJ183" s="14" t="s">
        <v>84</v>
      </c>
      <c r="BK183" s="244">
        <f>ROUND(I183*H183,2)</f>
        <v>0</v>
      </c>
      <c r="BL183" s="14" t="s">
        <v>147</v>
      </c>
      <c r="BM183" s="243" t="s">
        <v>1801</v>
      </c>
    </row>
    <row r="184" s="2" customFormat="1" ht="24" customHeight="1">
      <c r="A184" s="35"/>
      <c r="B184" s="36"/>
      <c r="C184" s="232" t="s">
        <v>794</v>
      </c>
      <c r="D184" s="232" t="s">
        <v>142</v>
      </c>
      <c r="E184" s="233" t="s">
        <v>1802</v>
      </c>
      <c r="F184" s="234" t="s">
        <v>1803</v>
      </c>
      <c r="G184" s="235" t="s">
        <v>155</v>
      </c>
      <c r="H184" s="236">
        <v>0.87</v>
      </c>
      <c r="I184" s="237"/>
      <c r="J184" s="238">
        <f>ROUND(I184*H184,2)</f>
        <v>0</v>
      </c>
      <c r="K184" s="234" t="s">
        <v>146</v>
      </c>
      <c r="L184" s="41"/>
      <c r="M184" s="239" t="s">
        <v>1</v>
      </c>
      <c r="N184" s="240" t="s">
        <v>41</v>
      </c>
      <c r="O184" s="88"/>
      <c r="P184" s="241">
        <f>O184*H184</f>
        <v>0</v>
      </c>
      <c r="Q184" s="241">
        <v>0</v>
      </c>
      <c r="R184" s="241">
        <f>Q184*H184</f>
        <v>0</v>
      </c>
      <c r="S184" s="241">
        <v>0</v>
      </c>
      <c r="T184" s="24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43" t="s">
        <v>147</v>
      </c>
      <c r="AT184" s="243" t="s">
        <v>142</v>
      </c>
      <c r="AU184" s="243" t="s">
        <v>86</v>
      </c>
      <c r="AY184" s="14" t="s">
        <v>139</v>
      </c>
      <c r="BE184" s="244">
        <f>IF(N184="základní",J184,0)</f>
        <v>0</v>
      </c>
      <c r="BF184" s="244">
        <f>IF(N184="snížená",J184,0)</f>
        <v>0</v>
      </c>
      <c r="BG184" s="244">
        <f>IF(N184="zákl. přenesená",J184,0)</f>
        <v>0</v>
      </c>
      <c r="BH184" s="244">
        <f>IF(N184="sníž. přenesená",J184,0)</f>
        <v>0</v>
      </c>
      <c r="BI184" s="244">
        <f>IF(N184="nulová",J184,0)</f>
        <v>0</v>
      </c>
      <c r="BJ184" s="14" t="s">
        <v>84</v>
      </c>
      <c r="BK184" s="244">
        <f>ROUND(I184*H184,2)</f>
        <v>0</v>
      </c>
      <c r="BL184" s="14" t="s">
        <v>147</v>
      </c>
      <c r="BM184" s="243" t="s">
        <v>1804</v>
      </c>
    </row>
    <row r="185" s="12" customFormat="1" ht="22.8" customHeight="1">
      <c r="A185" s="12"/>
      <c r="B185" s="216"/>
      <c r="C185" s="217"/>
      <c r="D185" s="218" t="s">
        <v>75</v>
      </c>
      <c r="E185" s="230" t="s">
        <v>372</v>
      </c>
      <c r="F185" s="230" t="s">
        <v>373</v>
      </c>
      <c r="G185" s="217"/>
      <c r="H185" s="217"/>
      <c r="I185" s="220"/>
      <c r="J185" s="231">
        <f>BK185</f>
        <v>0</v>
      </c>
      <c r="K185" s="217"/>
      <c r="L185" s="222"/>
      <c r="M185" s="223"/>
      <c r="N185" s="224"/>
      <c r="O185" s="224"/>
      <c r="P185" s="225">
        <f>SUM(P186:P187)</f>
        <v>0</v>
      </c>
      <c r="Q185" s="224"/>
      <c r="R185" s="225">
        <f>SUM(R186:R187)</f>
        <v>0</v>
      </c>
      <c r="S185" s="224"/>
      <c r="T185" s="226">
        <f>SUM(T186:T187)</f>
        <v>0.045600000000000002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7" t="s">
        <v>86</v>
      </c>
      <c r="AT185" s="228" t="s">
        <v>75</v>
      </c>
      <c r="AU185" s="228" t="s">
        <v>84</v>
      </c>
      <c r="AY185" s="227" t="s">
        <v>139</v>
      </c>
      <c r="BK185" s="229">
        <f>SUM(BK186:BK187)</f>
        <v>0</v>
      </c>
    </row>
    <row r="186" s="2" customFormat="1" ht="16.5" customHeight="1">
      <c r="A186" s="35"/>
      <c r="B186" s="36"/>
      <c r="C186" s="232" t="s">
        <v>1514</v>
      </c>
      <c r="D186" s="232" t="s">
        <v>142</v>
      </c>
      <c r="E186" s="233" t="s">
        <v>475</v>
      </c>
      <c r="F186" s="234" t="s">
        <v>476</v>
      </c>
      <c r="G186" s="235" t="s">
        <v>239</v>
      </c>
      <c r="H186" s="236">
        <v>1</v>
      </c>
      <c r="I186" s="237"/>
      <c r="J186" s="238">
        <f>ROUND(I186*H186,2)</f>
        <v>0</v>
      </c>
      <c r="K186" s="234" t="s">
        <v>1</v>
      </c>
      <c r="L186" s="41"/>
      <c r="M186" s="239" t="s">
        <v>1</v>
      </c>
      <c r="N186" s="240" t="s">
        <v>41</v>
      </c>
      <c r="O186" s="88"/>
      <c r="P186" s="241">
        <f>O186*H186</f>
        <v>0</v>
      </c>
      <c r="Q186" s="241">
        <v>0</v>
      </c>
      <c r="R186" s="241">
        <f>Q186*H186</f>
        <v>0</v>
      </c>
      <c r="S186" s="241">
        <v>0.018800000000000001</v>
      </c>
      <c r="T186" s="242">
        <f>S186*H186</f>
        <v>0.018800000000000001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43" t="s">
        <v>147</v>
      </c>
      <c r="AT186" s="243" t="s">
        <v>142</v>
      </c>
      <c r="AU186" s="243" t="s">
        <v>86</v>
      </c>
      <c r="AY186" s="14" t="s">
        <v>139</v>
      </c>
      <c r="BE186" s="244">
        <f>IF(N186="základní",J186,0)</f>
        <v>0</v>
      </c>
      <c r="BF186" s="244">
        <f>IF(N186="snížená",J186,0)</f>
        <v>0</v>
      </c>
      <c r="BG186" s="244">
        <f>IF(N186="zákl. přenesená",J186,0)</f>
        <v>0</v>
      </c>
      <c r="BH186" s="244">
        <f>IF(N186="sníž. přenesená",J186,0)</f>
        <v>0</v>
      </c>
      <c r="BI186" s="244">
        <f>IF(N186="nulová",J186,0)</f>
        <v>0</v>
      </c>
      <c r="BJ186" s="14" t="s">
        <v>84</v>
      </c>
      <c r="BK186" s="244">
        <f>ROUND(I186*H186,2)</f>
        <v>0</v>
      </c>
      <c r="BL186" s="14" t="s">
        <v>147</v>
      </c>
      <c r="BM186" s="243" t="s">
        <v>1805</v>
      </c>
    </row>
    <row r="187" s="2" customFormat="1" ht="24" customHeight="1">
      <c r="A187" s="35"/>
      <c r="B187" s="36"/>
      <c r="C187" s="232" t="s">
        <v>807</v>
      </c>
      <c r="D187" s="232" t="s">
        <v>142</v>
      </c>
      <c r="E187" s="233" t="s">
        <v>411</v>
      </c>
      <c r="F187" s="234" t="s">
        <v>412</v>
      </c>
      <c r="G187" s="235" t="s">
        <v>145</v>
      </c>
      <c r="H187" s="236">
        <v>4</v>
      </c>
      <c r="I187" s="237"/>
      <c r="J187" s="238">
        <f>ROUND(I187*H187,2)</f>
        <v>0</v>
      </c>
      <c r="K187" s="234" t="s">
        <v>146</v>
      </c>
      <c r="L187" s="41"/>
      <c r="M187" s="239" t="s">
        <v>1</v>
      </c>
      <c r="N187" s="240" t="s">
        <v>41</v>
      </c>
      <c r="O187" s="88"/>
      <c r="P187" s="241">
        <f>O187*H187</f>
        <v>0</v>
      </c>
      <c r="Q187" s="241">
        <v>0</v>
      </c>
      <c r="R187" s="241">
        <f>Q187*H187</f>
        <v>0</v>
      </c>
      <c r="S187" s="241">
        <v>0.0067000000000000002</v>
      </c>
      <c r="T187" s="242">
        <f>S187*H187</f>
        <v>0.026800000000000001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43" t="s">
        <v>147</v>
      </c>
      <c r="AT187" s="243" t="s">
        <v>142</v>
      </c>
      <c r="AU187" s="243" t="s">
        <v>86</v>
      </c>
      <c r="AY187" s="14" t="s">
        <v>139</v>
      </c>
      <c r="BE187" s="244">
        <f>IF(N187="základní",J187,0)</f>
        <v>0</v>
      </c>
      <c r="BF187" s="244">
        <f>IF(N187="snížená",J187,0)</f>
        <v>0</v>
      </c>
      <c r="BG187" s="244">
        <f>IF(N187="zákl. přenesená",J187,0)</f>
        <v>0</v>
      </c>
      <c r="BH187" s="244">
        <f>IF(N187="sníž. přenesená",J187,0)</f>
        <v>0</v>
      </c>
      <c r="BI187" s="244">
        <f>IF(N187="nulová",J187,0)</f>
        <v>0</v>
      </c>
      <c r="BJ187" s="14" t="s">
        <v>84</v>
      </c>
      <c r="BK187" s="244">
        <f>ROUND(I187*H187,2)</f>
        <v>0</v>
      </c>
      <c r="BL187" s="14" t="s">
        <v>147</v>
      </c>
      <c r="BM187" s="243" t="s">
        <v>1806</v>
      </c>
    </row>
    <row r="188" s="12" customFormat="1" ht="22.8" customHeight="1">
      <c r="A188" s="12"/>
      <c r="B188" s="216"/>
      <c r="C188" s="217"/>
      <c r="D188" s="218" t="s">
        <v>75</v>
      </c>
      <c r="E188" s="230" t="s">
        <v>1264</v>
      </c>
      <c r="F188" s="230" t="s">
        <v>1807</v>
      </c>
      <c r="G188" s="217"/>
      <c r="H188" s="217"/>
      <c r="I188" s="220"/>
      <c r="J188" s="231">
        <f>BK188</f>
        <v>0</v>
      </c>
      <c r="K188" s="217"/>
      <c r="L188" s="222"/>
      <c r="M188" s="223"/>
      <c r="N188" s="224"/>
      <c r="O188" s="224"/>
      <c r="P188" s="225">
        <f>SUM(P189:P192)</f>
        <v>0</v>
      </c>
      <c r="Q188" s="224"/>
      <c r="R188" s="225">
        <f>SUM(R189:R192)</f>
        <v>0.042799999999999998</v>
      </c>
      <c r="S188" s="224"/>
      <c r="T188" s="226">
        <f>SUM(T189:T192)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7" t="s">
        <v>86</v>
      </c>
      <c r="AT188" s="228" t="s">
        <v>75</v>
      </c>
      <c r="AU188" s="228" t="s">
        <v>84</v>
      </c>
      <c r="AY188" s="227" t="s">
        <v>139</v>
      </c>
      <c r="BK188" s="229">
        <f>SUM(BK189:BK192)</f>
        <v>0</v>
      </c>
    </row>
    <row r="189" s="2" customFormat="1" ht="16.5" customHeight="1">
      <c r="A189" s="35"/>
      <c r="B189" s="36"/>
      <c r="C189" s="232" t="s">
        <v>761</v>
      </c>
      <c r="D189" s="232" t="s">
        <v>142</v>
      </c>
      <c r="E189" s="233" t="s">
        <v>1267</v>
      </c>
      <c r="F189" s="234" t="s">
        <v>1808</v>
      </c>
      <c r="G189" s="235" t="s">
        <v>1210</v>
      </c>
      <c r="H189" s="236">
        <v>40</v>
      </c>
      <c r="I189" s="237"/>
      <c r="J189" s="238">
        <f>ROUND(I189*H189,2)</f>
        <v>0</v>
      </c>
      <c r="K189" s="234" t="s">
        <v>1</v>
      </c>
      <c r="L189" s="41"/>
      <c r="M189" s="239" t="s">
        <v>1</v>
      </c>
      <c r="N189" s="240" t="s">
        <v>41</v>
      </c>
      <c r="O189" s="88"/>
      <c r="P189" s="241">
        <f>O189*H189</f>
        <v>0</v>
      </c>
      <c r="Q189" s="241">
        <v>6.9999999999999994E-05</v>
      </c>
      <c r="R189" s="241">
        <f>Q189*H189</f>
        <v>0.0027999999999999995</v>
      </c>
      <c r="S189" s="241">
        <v>0</v>
      </c>
      <c r="T189" s="242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43" t="s">
        <v>147</v>
      </c>
      <c r="AT189" s="243" t="s">
        <v>142</v>
      </c>
      <c r="AU189" s="243" t="s">
        <v>86</v>
      </c>
      <c r="AY189" s="14" t="s">
        <v>139</v>
      </c>
      <c r="BE189" s="244">
        <f>IF(N189="základní",J189,0)</f>
        <v>0</v>
      </c>
      <c r="BF189" s="244">
        <f>IF(N189="snížená",J189,0)</f>
        <v>0</v>
      </c>
      <c r="BG189" s="244">
        <f>IF(N189="zákl. přenesená",J189,0)</f>
        <v>0</v>
      </c>
      <c r="BH189" s="244">
        <f>IF(N189="sníž. přenesená",J189,0)</f>
        <v>0</v>
      </c>
      <c r="BI189" s="244">
        <f>IF(N189="nulová",J189,0)</f>
        <v>0</v>
      </c>
      <c r="BJ189" s="14" t="s">
        <v>84</v>
      </c>
      <c r="BK189" s="244">
        <f>ROUND(I189*H189,2)</f>
        <v>0</v>
      </c>
      <c r="BL189" s="14" t="s">
        <v>147</v>
      </c>
      <c r="BM189" s="243" t="s">
        <v>1809</v>
      </c>
    </row>
    <row r="190" s="2" customFormat="1" ht="16.5" customHeight="1">
      <c r="A190" s="35"/>
      <c r="B190" s="36"/>
      <c r="C190" s="257" t="s">
        <v>770</v>
      </c>
      <c r="D190" s="257" t="s">
        <v>512</v>
      </c>
      <c r="E190" s="258" t="s">
        <v>1810</v>
      </c>
      <c r="F190" s="259" t="s">
        <v>1811</v>
      </c>
      <c r="G190" s="260" t="s">
        <v>1210</v>
      </c>
      <c r="H190" s="261">
        <v>40</v>
      </c>
      <c r="I190" s="262"/>
      <c r="J190" s="263">
        <f>ROUND(I190*H190,2)</f>
        <v>0</v>
      </c>
      <c r="K190" s="259" t="s">
        <v>1</v>
      </c>
      <c r="L190" s="264"/>
      <c r="M190" s="265" t="s">
        <v>1</v>
      </c>
      <c r="N190" s="266" t="s">
        <v>41</v>
      </c>
      <c r="O190" s="88"/>
      <c r="P190" s="241">
        <f>O190*H190</f>
        <v>0</v>
      </c>
      <c r="Q190" s="241">
        <v>0.001</v>
      </c>
      <c r="R190" s="241">
        <f>Q190*H190</f>
        <v>0.040000000000000001</v>
      </c>
      <c r="S190" s="241">
        <v>0</v>
      </c>
      <c r="T190" s="24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43" t="s">
        <v>281</v>
      </c>
      <c r="AT190" s="243" t="s">
        <v>512</v>
      </c>
      <c r="AU190" s="243" t="s">
        <v>86</v>
      </c>
      <c r="AY190" s="14" t="s">
        <v>139</v>
      </c>
      <c r="BE190" s="244">
        <f>IF(N190="základní",J190,0)</f>
        <v>0</v>
      </c>
      <c r="BF190" s="244">
        <f>IF(N190="snížená",J190,0)</f>
        <v>0</v>
      </c>
      <c r="BG190" s="244">
        <f>IF(N190="zákl. přenesená",J190,0)</f>
        <v>0</v>
      </c>
      <c r="BH190" s="244">
        <f>IF(N190="sníž. přenesená",J190,0)</f>
        <v>0</v>
      </c>
      <c r="BI190" s="244">
        <f>IF(N190="nulová",J190,0)</f>
        <v>0</v>
      </c>
      <c r="BJ190" s="14" t="s">
        <v>84</v>
      </c>
      <c r="BK190" s="244">
        <f>ROUND(I190*H190,2)</f>
        <v>0</v>
      </c>
      <c r="BL190" s="14" t="s">
        <v>147</v>
      </c>
      <c r="BM190" s="243" t="s">
        <v>1812</v>
      </c>
    </row>
    <row r="191" s="2" customFormat="1" ht="16.5" customHeight="1">
      <c r="A191" s="35"/>
      <c r="B191" s="36"/>
      <c r="C191" s="232" t="s">
        <v>774</v>
      </c>
      <c r="D191" s="232" t="s">
        <v>142</v>
      </c>
      <c r="E191" s="233" t="s">
        <v>1813</v>
      </c>
      <c r="F191" s="234" t="s">
        <v>1814</v>
      </c>
      <c r="G191" s="235" t="s">
        <v>1210</v>
      </c>
      <c r="H191" s="236">
        <v>40</v>
      </c>
      <c r="I191" s="237"/>
      <c r="J191" s="238">
        <f>ROUND(I191*H191,2)</f>
        <v>0</v>
      </c>
      <c r="K191" s="234" t="s">
        <v>1</v>
      </c>
      <c r="L191" s="41"/>
      <c r="M191" s="239" t="s">
        <v>1</v>
      </c>
      <c r="N191" s="240" t="s">
        <v>41</v>
      </c>
      <c r="O191" s="88"/>
      <c r="P191" s="241">
        <f>O191*H191</f>
        <v>0</v>
      </c>
      <c r="Q191" s="241">
        <v>0</v>
      </c>
      <c r="R191" s="241">
        <f>Q191*H191</f>
        <v>0</v>
      </c>
      <c r="S191" s="241">
        <v>0</v>
      </c>
      <c r="T191" s="24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43" t="s">
        <v>1319</v>
      </c>
      <c r="AT191" s="243" t="s">
        <v>142</v>
      </c>
      <c r="AU191" s="243" t="s">
        <v>86</v>
      </c>
      <c r="AY191" s="14" t="s">
        <v>139</v>
      </c>
      <c r="BE191" s="244">
        <f>IF(N191="základní",J191,0)</f>
        <v>0</v>
      </c>
      <c r="BF191" s="244">
        <f>IF(N191="snížená",J191,0)</f>
        <v>0</v>
      </c>
      <c r="BG191" s="244">
        <f>IF(N191="zákl. přenesená",J191,0)</f>
        <v>0</v>
      </c>
      <c r="BH191" s="244">
        <f>IF(N191="sníž. přenesená",J191,0)</f>
        <v>0</v>
      </c>
      <c r="BI191" s="244">
        <f>IF(N191="nulová",J191,0)</f>
        <v>0</v>
      </c>
      <c r="BJ191" s="14" t="s">
        <v>84</v>
      </c>
      <c r="BK191" s="244">
        <f>ROUND(I191*H191,2)</f>
        <v>0</v>
      </c>
      <c r="BL191" s="14" t="s">
        <v>1319</v>
      </c>
      <c r="BM191" s="243" t="s">
        <v>1815</v>
      </c>
    </row>
    <row r="192" s="2" customFormat="1" ht="16.5" customHeight="1">
      <c r="A192" s="35"/>
      <c r="B192" s="36"/>
      <c r="C192" s="232" t="s">
        <v>786</v>
      </c>
      <c r="D192" s="232" t="s">
        <v>142</v>
      </c>
      <c r="E192" s="233" t="s">
        <v>1276</v>
      </c>
      <c r="F192" s="234" t="s">
        <v>1816</v>
      </c>
      <c r="G192" s="235" t="s">
        <v>155</v>
      </c>
      <c r="H192" s="236">
        <v>0.040000000000000001</v>
      </c>
      <c r="I192" s="237"/>
      <c r="J192" s="238">
        <f>ROUND(I192*H192,2)</f>
        <v>0</v>
      </c>
      <c r="K192" s="234" t="s">
        <v>1</v>
      </c>
      <c r="L192" s="41"/>
      <c r="M192" s="239" t="s">
        <v>1</v>
      </c>
      <c r="N192" s="240" t="s">
        <v>41</v>
      </c>
      <c r="O192" s="88"/>
      <c r="P192" s="241">
        <f>O192*H192</f>
        <v>0</v>
      </c>
      <c r="Q192" s="241">
        <v>0</v>
      </c>
      <c r="R192" s="241">
        <f>Q192*H192</f>
        <v>0</v>
      </c>
      <c r="S192" s="241">
        <v>0</v>
      </c>
      <c r="T192" s="24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43" t="s">
        <v>147</v>
      </c>
      <c r="AT192" s="243" t="s">
        <v>142</v>
      </c>
      <c r="AU192" s="243" t="s">
        <v>86</v>
      </c>
      <c r="AY192" s="14" t="s">
        <v>139</v>
      </c>
      <c r="BE192" s="244">
        <f>IF(N192="základní",J192,0)</f>
        <v>0</v>
      </c>
      <c r="BF192" s="244">
        <f>IF(N192="snížená",J192,0)</f>
        <v>0</v>
      </c>
      <c r="BG192" s="244">
        <f>IF(N192="zákl. přenesená",J192,0)</f>
        <v>0</v>
      </c>
      <c r="BH192" s="244">
        <f>IF(N192="sníž. přenesená",J192,0)</f>
        <v>0</v>
      </c>
      <c r="BI192" s="244">
        <f>IF(N192="nulová",J192,0)</f>
        <v>0</v>
      </c>
      <c r="BJ192" s="14" t="s">
        <v>84</v>
      </c>
      <c r="BK192" s="244">
        <f>ROUND(I192*H192,2)</f>
        <v>0</v>
      </c>
      <c r="BL192" s="14" t="s">
        <v>147</v>
      </c>
      <c r="BM192" s="243" t="s">
        <v>1817</v>
      </c>
    </row>
    <row r="193" s="12" customFormat="1" ht="22.8" customHeight="1">
      <c r="A193" s="12"/>
      <c r="B193" s="216"/>
      <c r="C193" s="217"/>
      <c r="D193" s="218" t="s">
        <v>75</v>
      </c>
      <c r="E193" s="230" t="s">
        <v>314</v>
      </c>
      <c r="F193" s="230" t="s">
        <v>1309</v>
      </c>
      <c r="G193" s="217"/>
      <c r="H193" s="217"/>
      <c r="I193" s="220"/>
      <c r="J193" s="231">
        <f>BK193</f>
        <v>0</v>
      </c>
      <c r="K193" s="217"/>
      <c r="L193" s="222"/>
      <c r="M193" s="223"/>
      <c r="N193" s="224"/>
      <c r="O193" s="224"/>
      <c r="P193" s="225">
        <f>P194</f>
        <v>0</v>
      </c>
      <c r="Q193" s="224"/>
      <c r="R193" s="225">
        <f>R194</f>
        <v>0</v>
      </c>
      <c r="S193" s="224"/>
      <c r="T193" s="226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7" t="s">
        <v>84</v>
      </c>
      <c r="AT193" s="228" t="s">
        <v>75</v>
      </c>
      <c r="AU193" s="228" t="s">
        <v>84</v>
      </c>
      <c r="AY193" s="227" t="s">
        <v>139</v>
      </c>
      <c r="BK193" s="229">
        <f>BK194</f>
        <v>0</v>
      </c>
    </row>
    <row r="194" s="2" customFormat="1" ht="16.5" customHeight="1">
      <c r="A194" s="35"/>
      <c r="B194" s="36"/>
      <c r="C194" s="232" t="s">
        <v>637</v>
      </c>
      <c r="D194" s="232" t="s">
        <v>142</v>
      </c>
      <c r="E194" s="233" t="s">
        <v>498</v>
      </c>
      <c r="F194" s="234" t="s">
        <v>318</v>
      </c>
      <c r="G194" s="235" t="s">
        <v>319</v>
      </c>
      <c r="H194" s="236">
        <v>24</v>
      </c>
      <c r="I194" s="237"/>
      <c r="J194" s="238">
        <f>ROUND(I194*H194,2)</f>
        <v>0</v>
      </c>
      <c r="K194" s="234" t="s">
        <v>1</v>
      </c>
      <c r="L194" s="41"/>
      <c r="M194" s="253" t="s">
        <v>1</v>
      </c>
      <c r="N194" s="254" t="s">
        <v>41</v>
      </c>
      <c r="O194" s="249"/>
      <c r="P194" s="255">
        <f>O194*H194</f>
        <v>0</v>
      </c>
      <c r="Q194" s="255">
        <v>0</v>
      </c>
      <c r="R194" s="255">
        <f>Q194*H194</f>
        <v>0</v>
      </c>
      <c r="S194" s="255">
        <v>0</v>
      </c>
      <c r="T194" s="256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43" t="s">
        <v>818</v>
      </c>
      <c r="AT194" s="243" t="s">
        <v>142</v>
      </c>
      <c r="AU194" s="243" t="s">
        <v>86</v>
      </c>
      <c r="AY194" s="14" t="s">
        <v>139</v>
      </c>
      <c r="BE194" s="244">
        <f>IF(N194="základní",J194,0)</f>
        <v>0</v>
      </c>
      <c r="BF194" s="244">
        <f>IF(N194="snížená",J194,0)</f>
        <v>0</v>
      </c>
      <c r="BG194" s="244">
        <f>IF(N194="zákl. přenesená",J194,0)</f>
        <v>0</v>
      </c>
      <c r="BH194" s="244">
        <f>IF(N194="sníž. přenesená",J194,0)</f>
        <v>0</v>
      </c>
      <c r="BI194" s="244">
        <f>IF(N194="nulová",J194,0)</f>
        <v>0</v>
      </c>
      <c r="BJ194" s="14" t="s">
        <v>84</v>
      </c>
      <c r="BK194" s="244">
        <f>ROUND(I194*H194,2)</f>
        <v>0</v>
      </c>
      <c r="BL194" s="14" t="s">
        <v>818</v>
      </c>
      <c r="BM194" s="243" t="s">
        <v>1818</v>
      </c>
    </row>
    <row r="195" s="2" customFormat="1" ht="6.96" customHeight="1">
      <c r="A195" s="35"/>
      <c r="B195" s="63"/>
      <c r="C195" s="64"/>
      <c r="D195" s="64"/>
      <c r="E195" s="64"/>
      <c r="F195" s="64"/>
      <c r="G195" s="64"/>
      <c r="H195" s="64"/>
      <c r="I195" s="180"/>
      <c r="J195" s="64"/>
      <c r="K195" s="64"/>
      <c r="L195" s="41"/>
      <c r="M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</row>
  </sheetData>
  <sheetProtection sheet="1" autoFilter="0" formatColumns="0" formatRows="0" objects="1" scenarios="1" spinCount="100000" saltValue="xBP6QVHkec9CDd1KOlZG7jfj9kkMPNRo3RswgMW1creR8lUHNVyVW9zeB0HeO3Ockh9W2gPH+kYS20q8uWRbdg==" hashValue="QKiss1CKqYPYPqVBO7MhC6xXVLZStcE7AusRJ6oYF6NpW1UdF0G6L2lJbsTH8lmbXYnpA+5b1hjvNxlIoWuBGg==" algorithmName="SHA-512" password="CC35"/>
  <autoFilter ref="C121:K19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adam jungmann</dc:creator>
  <cp:lastModifiedBy>adam jungmann</cp:lastModifiedBy>
  <dcterms:created xsi:type="dcterms:W3CDTF">2019-11-12T08:03:47Z</dcterms:created>
  <dcterms:modified xsi:type="dcterms:W3CDTF">2019-11-12T08:04:01Z</dcterms:modified>
</cp:coreProperties>
</file>